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455"/>
  </bookViews>
  <sheets>
    <sheet name="1399 Project Brief" sheetId="1" r:id="rId1"/>
  </sheets>
  <definedNames>
    <definedName name="_xlnm.Print_Area" localSheetId="0">'1399 Project Brief'!$A$1:$L$156</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37" i="1"/>
  <c r="G132"/>
  <c r="J50"/>
  <c r="J75"/>
  <c r="J79"/>
  <c r="J77" s="1"/>
  <c r="I124"/>
  <c r="J52"/>
  <c r="J42"/>
  <c r="J51"/>
  <c r="J81"/>
  <c r="J57" l="1"/>
  <c r="I108"/>
  <c r="J67" l="1"/>
  <c r="J66"/>
  <c r="J70"/>
  <c r="J68" s="1"/>
  <c r="J71"/>
  <c r="J63"/>
  <c r="J62"/>
  <c r="J61"/>
  <c r="J39"/>
  <c r="J54"/>
  <c r="J53"/>
  <c r="J49"/>
  <c r="J48"/>
  <c r="J47"/>
  <c r="J46" s="1"/>
  <c r="J58"/>
  <c r="J59"/>
  <c r="J55"/>
  <c r="J36"/>
  <c r="I114"/>
  <c r="J56" l="1"/>
  <c r="J74"/>
  <c r="J73" s="1"/>
  <c r="J88" l="1"/>
  <c r="J86"/>
  <c r="J83" l="1"/>
  <c r="J65"/>
  <c r="J64" s="1"/>
  <c r="J45"/>
  <c r="J35" l="1"/>
  <c r="J90"/>
  <c r="C132"/>
  <c r="I98"/>
  <c r="I96"/>
  <c r="H132" l="1"/>
  <c r="E132"/>
  <c r="H31"/>
  <c r="G31"/>
  <c r="F31"/>
  <c r="I56"/>
  <c r="H56"/>
  <c r="I46"/>
  <c r="H46"/>
  <c r="I116" l="1"/>
  <c r="I125"/>
  <c r="I122"/>
  <c r="I126"/>
  <c r="I99"/>
  <c r="I119"/>
  <c r="I101"/>
  <c r="I111"/>
  <c r="I131"/>
  <c r="I117"/>
  <c r="I113"/>
  <c r="I107"/>
  <c r="I110"/>
  <c r="I109"/>
  <c r="I100"/>
  <c r="I105"/>
  <c r="I112"/>
  <c r="I115"/>
  <c r="I118"/>
  <c r="I120"/>
  <c r="I129"/>
  <c r="I123"/>
  <c r="I104"/>
  <c r="I103"/>
  <c r="I106"/>
  <c r="I97"/>
  <c r="I132"/>
  <c r="I121"/>
  <c r="I127"/>
  <c r="I102"/>
  <c r="I130"/>
</calcChain>
</file>

<file path=xl/sharedStrings.xml><?xml version="1.0" encoding="utf-8"?>
<sst xmlns="http://schemas.openxmlformats.org/spreadsheetml/2006/main" count="287" uniqueCount="202">
  <si>
    <t xml:space="preserve">نام پروژه : </t>
  </si>
  <si>
    <t>No</t>
  </si>
  <si>
    <t xml:space="preserve">شرح فعالیت های پلان شده پروژه </t>
  </si>
  <si>
    <t>موقعیت</t>
  </si>
  <si>
    <t>واحدمقیاس</t>
  </si>
  <si>
    <t>تعداد / مقدار</t>
  </si>
  <si>
    <t>قیمت فی واحد</t>
  </si>
  <si>
    <t xml:space="preserve">قیمت مجموعی </t>
  </si>
  <si>
    <t>نفر</t>
  </si>
  <si>
    <t>پروان</t>
  </si>
  <si>
    <t>ننگرهار</t>
  </si>
  <si>
    <t>هلمند</t>
  </si>
  <si>
    <t>لغمان</t>
  </si>
  <si>
    <t xml:space="preserve">مجموع عمومی </t>
  </si>
  <si>
    <t xml:space="preserve">2- عمده ترین دست آوردهای پروژه </t>
  </si>
  <si>
    <t>تفصیل پروژه های انکشافی (پروژه های درحال اجرا)</t>
  </si>
  <si>
    <t>کودها</t>
  </si>
  <si>
    <t xml:space="preserve">نام پروژه </t>
  </si>
  <si>
    <t xml:space="preserve">مجموع بودجۀ پروژه </t>
  </si>
  <si>
    <t xml:space="preserve">نام ولایت </t>
  </si>
  <si>
    <t>ملاحظات</t>
  </si>
  <si>
    <t xml:space="preserve">مجموع </t>
  </si>
  <si>
    <t>اجناس وخدمات (کود22)</t>
  </si>
  <si>
    <t>دارایی ها وتجهیزات (کود25)</t>
  </si>
  <si>
    <t>کانال ننگرهار</t>
  </si>
  <si>
    <t>ولایت کابل</t>
  </si>
  <si>
    <t>وردک</t>
  </si>
  <si>
    <t>لوگر</t>
  </si>
  <si>
    <t>غزنی</t>
  </si>
  <si>
    <t>پکتیا</t>
  </si>
  <si>
    <t>پکتیکا</t>
  </si>
  <si>
    <t>خوست</t>
  </si>
  <si>
    <t>بلخ</t>
  </si>
  <si>
    <t>جوزجان</t>
  </si>
  <si>
    <t>فاریاب</t>
  </si>
  <si>
    <t>بامیان</t>
  </si>
  <si>
    <t>سرپل</t>
  </si>
  <si>
    <t>کاپیسا</t>
  </si>
  <si>
    <t>کنر</t>
  </si>
  <si>
    <t>نورستان</t>
  </si>
  <si>
    <t>نیمروز</t>
  </si>
  <si>
    <t>کندهار</t>
  </si>
  <si>
    <t>زابل</t>
  </si>
  <si>
    <t>اروزگان</t>
  </si>
  <si>
    <t>بدخشان</t>
  </si>
  <si>
    <t>تخار</t>
  </si>
  <si>
    <t>بغلان</t>
  </si>
  <si>
    <t>کندز</t>
  </si>
  <si>
    <t>بادغیس</t>
  </si>
  <si>
    <t>هرات</t>
  </si>
  <si>
    <t>فراه</t>
  </si>
  <si>
    <t>غور</t>
  </si>
  <si>
    <t>پنجشیر</t>
  </si>
  <si>
    <t>دایکندی</t>
  </si>
  <si>
    <t>مجموع عمومی</t>
  </si>
  <si>
    <t>تعداد کارمندان استخدام شده موجود</t>
  </si>
  <si>
    <t>تعدادکارمندانیکه درنظراست تا فعالیت های پروژه را به پیش ببرد</t>
  </si>
  <si>
    <t>زن</t>
  </si>
  <si>
    <t>مرد</t>
  </si>
  <si>
    <t xml:space="preserve">آیا موضوع کاهش فقر و یا تساوی جنسیت درین پروژه درنظر گرفته شده است یا خیر؟ </t>
  </si>
  <si>
    <t>درج معلومات خواسته شده حتمی بوده که نظربه معلومات دست داشته به یکی ازموارد ( به مقدار ویا به فیصد ) درخانه روبرو ذکرگردد</t>
  </si>
  <si>
    <t>درصورت که به فیصد درج میگردد</t>
  </si>
  <si>
    <t>مقدار مبدا</t>
  </si>
  <si>
    <t>مقدارموجود</t>
  </si>
  <si>
    <t>فیصدی</t>
  </si>
  <si>
    <t>تعداد مستفیدشوندگان زن که بصورت مستقیم ازپروژه نفع میبرند ( معلومات به ارقام ویا فیصد تذکریابد)</t>
  </si>
  <si>
    <t>تعداد مستفیدشوندگان زن که بصورت غیر مستقیم ازپروژه نفع میبرند ( معلومات به ارقام ویا فیصد تذکریابد)</t>
  </si>
  <si>
    <t>بصورت مشخص چی مقدارازبودجه پیشنهادی شما ممکن درراستای تساوی جندربمصرف برسد. ( مقداربودجه به افغانی ذکرگردد)</t>
  </si>
  <si>
    <t>تعداد مشترکین زن در تطبیق پروژه</t>
  </si>
  <si>
    <t>تاثیر بالای استخدام ( تعداد افراد که جدیدآ به کار گماشته خواهند شد )</t>
  </si>
  <si>
    <t xml:space="preserve">مدت زمان تطبیق پروژه </t>
  </si>
  <si>
    <t>تاریخ آغاز</t>
  </si>
  <si>
    <t>تاریخ ختم</t>
  </si>
  <si>
    <t>موقعیت پروژه :</t>
  </si>
  <si>
    <t xml:space="preserve">شرح مختصرپروژه : </t>
  </si>
  <si>
    <t xml:space="preserve">1- بخش اول : معلومات عمومی </t>
  </si>
  <si>
    <t xml:space="preserve">تمویل کننده: </t>
  </si>
  <si>
    <t xml:space="preserve">کود پروژه : </t>
  </si>
  <si>
    <t xml:space="preserve">اهداف مشخص ومقاصد پروژه : </t>
  </si>
  <si>
    <t>3- جزئیات پلان مالی وقیمت گذاری بودجه پروژه</t>
  </si>
  <si>
    <t xml:space="preserve">فیصدی پیشرفت کارپروژه </t>
  </si>
  <si>
    <t>بودجه پیش بینی شده سال مالی 1401</t>
  </si>
  <si>
    <t xml:space="preserve">ملاحظات </t>
  </si>
  <si>
    <t xml:space="preserve">فرضیات یا خطرات احتمالی فراراه تطبیق پروژه : </t>
  </si>
  <si>
    <t>5- تشکیل / تعدادکارمندان</t>
  </si>
  <si>
    <t>6- موثریت دربخش کاهش فقروتساوی جندر</t>
  </si>
  <si>
    <t xml:space="preserve">تجهیز فارم توانمند سازی زنان در بادام باغ   </t>
  </si>
  <si>
    <t>کابل</t>
  </si>
  <si>
    <t>بسته</t>
  </si>
  <si>
    <t>باب</t>
  </si>
  <si>
    <t>فرد</t>
  </si>
  <si>
    <t>AFG/390741</t>
  </si>
  <si>
    <t xml:space="preserve"> کار پروژه باغچه های خانگی ومصونیت غذائی %100 تکمیل گردیده  </t>
  </si>
  <si>
    <t xml:space="preserve">  کاهش فقر</t>
  </si>
  <si>
    <t>در زمینه چگونگی تاثیرات پروژه در کاهش سطح فقر و تساوی جندرمعلومات لازم را بشکل مختصر درج نمائید.</t>
  </si>
  <si>
    <t xml:space="preserve">  تساوی جنسیت (تساوی جندر )</t>
  </si>
  <si>
    <t xml:space="preserve">  از طریق تد ویر برنامه های آموزشی  3175زن در بخش های زراعت ، مالداری ، پروسس ، بسته بندی ، بازار یابی ، تعلیمات تغذی وتکنالوژی های جدید زراعتی آگاهی حاصل می نمایند واز این طریق ارتقا ظرفیت شان در بخش های مختلف بلند می رود.</t>
  </si>
  <si>
    <t>معلومات مالی پروژه های انکشافی  ( ارقام به افغانی )</t>
  </si>
  <si>
    <t xml:space="preserve">مشکلات امنیتی درساحات تطبیق و ظرفیت پائین شرکت های قرار دادکننده از چالش های جدی فرا راه تطبیق و مصرف پروژه متذکره دانسته می شود. </t>
  </si>
  <si>
    <t xml:space="preserve">وزارت زراعت آبیاری و مالداری </t>
  </si>
  <si>
    <t xml:space="preserve">ریاست اقتصاد خانواده </t>
  </si>
  <si>
    <t xml:space="preserve">هدف پروژه :  بهبود بخشیدن مصونیت غذائی و تغذی ، رشد اقتصاد خانواده ها ی بیوه ، بی بضاعت واسیپ پذیر(ازلحاظ اقتصادی واجتماعی )  ایجاد شغل ودرآمد  وتوانمند سازی زنان در زراعت در مناطق شهری، حومه شهری و روستا.                                                                                                                                                             
مقاصد پروژه: 
1.کاهش فقرخانواده های بیوه ، بی بضاعت واسیپ پذیر در مناطق شهری ،حومه شهر و روستائی ، بهبودبخشیدن مصئونیت غذائی وتغذی  ،عاید برای فامیل ها وتوانمند سازی زنان 
2- پائین آمدن  میزان سوء تغذی.                                                                                                             
3. ارتقأ ظرفیت خانم ها به سطح محلی و تسهیل بخشیدن ارتباط  انها به بازار.                                                                                                                                  </t>
  </si>
  <si>
    <t xml:space="preserve">پروژه متذکره فعالیت های کلیدی برای رشد ظرفیت اقتصادی زنان و فامیل های بی بضاعت داشته و دوام آن در ریشه کن کردن فقر موثر خواهد بود. </t>
  </si>
  <si>
    <t xml:space="preserve">ترتیب کننده: </t>
  </si>
  <si>
    <t xml:space="preserve">تائید کننده: </t>
  </si>
  <si>
    <t xml:space="preserve">منظور کننده: </t>
  </si>
  <si>
    <t xml:space="preserve">شرح یا عنوان وظیفه </t>
  </si>
  <si>
    <t>تمدید / جدید</t>
  </si>
  <si>
    <t>تمدیدی</t>
  </si>
  <si>
    <t>معاش فی ماه</t>
  </si>
  <si>
    <t>معاش یکسال</t>
  </si>
  <si>
    <t>ایجاد باغچه های خانگی ومصئونیت غذایی</t>
  </si>
  <si>
    <t>بودجه منظور شده</t>
  </si>
  <si>
    <t>مصارف انجام شده</t>
  </si>
  <si>
    <t>حکومت افغانستان</t>
  </si>
  <si>
    <t xml:space="preserve">باغچه های خانگی ومصئونیت غذائی </t>
  </si>
  <si>
    <t>Change Managemnt Specialist</t>
  </si>
  <si>
    <t>فیصدی مصارف</t>
  </si>
  <si>
    <t>Monitoring &amp; Evaluation Change Management Officer</t>
  </si>
  <si>
    <t>کرایه وسفریه کارمندان غرض نظارت از نظارت پروژه ها</t>
  </si>
  <si>
    <t>مقام محترم وزارت</t>
  </si>
  <si>
    <t xml:space="preserve">مرکز وولایات  </t>
  </si>
  <si>
    <t xml:space="preserve">معینیت زراعت ومالداری </t>
  </si>
  <si>
    <t xml:space="preserve"> بخش اول  ( فعالیت های تخنیکی ومسلکی )</t>
  </si>
  <si>
    <t>مرکز</t>
  </si>
  <si>
    <t>مرکز وولایات</t>
  </si>
  <si>
    <t>دست آوردهای اساسی پروژه درسال مالی 1399 (دست آوردهای کمی)</t>
  </si>
  <si>
    <t xml:space="preserve">دست آوردهای متوقعه پروژه درسال مالی 1400 ( دست آوردهای کمی) </t>
  </si>
  <si>
    <t>جدول سنجش معاشات کارمندان پروژه در سال مالی 1400 (ارقام به افغانی )</t>
  </si>
  <si>
    <t xml:space="preserve">بودجه منظورشده سال مالی 1399 </t>
  </si>
  <si>
    <t>مصارف انجام شده الی ختم سال مالی 1399</t>
  </si>
  <si>
    <t>بودجه منظورشده سال مالی 1400</t>
  </si>
  <si>
    <t>بودجه پیش بینی شده سال مالی 1402</t>
  </si>
  <si>
    <t>قیمت گذاری وسنجش فعالیت های پلان شده سال مالی 1400 (ارقام به افغانی )</t>
  </si>
  <si>
    <t>4- تقسیمات مصارف انجام شده وبودجه سال مالی 1400 به تفکیک کودها وولایات</t>
  </si>
  <si>
    <t>سال مالی 1399 ( ارقام به افغانی )</t>
  </si>
  <si>
    <t>بودجه سال مالی 1400به افغانی</t>
  </si>
  <si>
    <t>سال 1399</t>
  </si>
  <si>
    <t>سطح اقتصاد خانواده ها از طریق توزیع 270فرد گاو شیری  بلند رفته ، مصونیت غذائی خانواده ها بهبود یافته ، برای 270 زن شغل ایجاد میگردد وسو تغذی در 270خانواده کاهش می یابد.</t>
  </si>
  <si>
    <t>سطح اقتصاد خانواده ها از طریق توزیع 14400قطعه مرغ بلند رفته ، مصونیت غذائی خانواده ها بهبود یافته ، برای 720زن شغل ایجاد گردیده وسو تغذی در 720خانواده کاهش می یابد.</t>
  </si>
  <si>
    <t xml:space="preserve"> افزایش در عاید خانواده ها ازطریق  احداث 1200 باغچه های خانگی سبزیجات که درنتیجه برای خانواده ها ایجاد شغل گردیده  ، مصونیت غذائی خانواده ها بهبود می یابد ، اقتصاد شان رشد  وزنان توانمند  می گردند.  </t>
  </si>
  <si>
    <t xml:space="preserve">   سطح اقتصاد 100 زن از طریق کشت وتولید سمارق وآموزش زنان در مرکز آموزشی سمارق  بلند رفته ، مصونیت غذائی خانواده ها بهبود می یابد، برای خانواده ها شغل ایجاد میگرددوسو تغذی خانواده کاهش می یابد.</t>
  </si>
  <si>
    <t xml:space="preserve">   سطح اقتصاد 100 زن از طریق توزیع وسایل صنایع دستی وآموزش زنان در مرکز آموزشی   بلند رفته ، مصونیت غذائی خانواده ها بهبود می یابد، برای خانواده ها شغل ایجاد میگرددوسو تغذی خانواده کاهش می یابد.</t>
  </si>
  <si>
    <t>قطعه</t>
  </si>
  <si>
    <t>2- بخش دوم (   احداث باغچه های خانگی ومکتبی سبزیجات    )</t>
  </si>
  <si>
    <t xml:space="preserve">                                                                                     Extension      </t>
  </si>
  <si>
    <t xml:space="preserve">در تطبیق  این پروژه تمام اعضای یک خانواده که عبارت از زن و مرد  است مشترک سهم دارند و بخصوص زنان که بنا به مسئولیت های خانوادگی وعنعنات جامعه  نمی توانند به بیرون از خانه به فعالیت های اقتصادی و اجتماعی بپردازند تا بتوانند لز طریق سهیم شدن در این پروژه به فعالیت های اجتماعی و اقتصادی  پرداخته  درنتیجه این پروژه در بدست آوردن چنین اهداف  آنها را کمک میکند تا دررشد اقتصاد خانواده وجامعه نقش موثر داشته باشند. </t>
  </si>
  <si>
    <t xml:space="preserve">کابل ، غزنی وبامیان </t>
  </si>
  <si>
    <t xml:space="preserve">توزیع 150فرد گاوشیری  معه چوچه یکماهه برای 150زن </t>
  </si>
  <si>
    <t>کابل،فاریاب وزابل</t>
  </si>
  <si>
    <t xml:space="preserve"> توسعه صنایع دستی برای 50 خانم</t>
  </si>
  <si>
    <t>5- بخش پنجم :(توزیع 150 فرد گاو شیری با وسایل آن )</t>
  </si>
  <si>
    <t xml:space="preserve">تدویر برنامه های آموزشی برای70  تن کارمندان مرکزی وولایتی </t>
  </si>
  <si>
    <t xml:space="preserve">مزدورکاران  برای 312 روز </t>
  </si>
  <si>
    <t>کشت و ترویج نبات الویرا در فارم توانمند سازی زنان</t>
  </si>
  <si>
    <t>نصب دستگاه سولر آفتابی در فارم توانمند سازی زنان</t>
  </si>
  <si>
    <t>سید رحمن (سادات )</t>
  </si>
  <si>
    <t>آمرزراعت شهری وصنایع کوچک</t>
  </si>
  <si>
    <t>وحیده (رحمانی )</t>
  </si>
  <si>
    <t>7- بخش هفتم :( خریداری وتوزیع وسایل کشت وتولید سمارق)</t>
  </si>
  <si>
    <t xml:space="preserve">8- بخش هشتم :  فارم توانمند سازی زنان </t>
  </si>
  <si>
    <t xml:space="preserve">9- بخش نهم :  برنامه ارتقا ظرفیت و معاش کارگران روزمزد پروژه </t>
  </si>
  <si>
    <t xml:space="preserve">10- بخش دهم  : معاشات کارمندان پروژه </t>
  </si>
  <si>
    <t xml:space="preserve">شرح مختصر پروپوزل پروژه های انکشافی اختیاری سال مالی 1400  </t>
  </si>
  <si>
    <t xml:space="preserve">   سطح اقتصاد 50 از طریق توزیع وسایل صنایع دستی وآموزش زنان در مرکز آموزشی   بلند رفته ، مصونیت غذائی خانواده ها بهبود می یابد، برای خانواده ها شغل ایجاد میگرددوسو تغذی خانواده کاهش می یابد.</t>
  </si>
  <si>
    <t>مدیر عمومی  پروژه ها</t>
  </si>
  <si>
    <t xml:space="preserve">تدویر برنامه های آموزشی برای 4232 زن مستفیدین </t>
  </si>
  <si>
    <t xml:space="preserve">تدویر برنامه های آموزشی برای4300 نفر </t>
  </si>
  <si>
    <t>توزیع 2000 قطعه مرغ با وسایل مرغداری  برای 100 زن</t>
  </si>
  <si>
    <t>کابل،کنر،جوزجان ،پکتیکا ،نورستان  بدخشان،کندز ، دایکندی وکاپیسا</t>
  </si>
  <si>
    <t xml:space="preserve">احداث 360باغچه های خانگی سبزیجات برای 360خانم و10 مکتب </t>
  </si>
  <si>
    <t>ریاست اقتصاد خانواده با تلاش همیشگی برای توانمند سازی زنان در زراعت در راستای بهبود بخشیدن مصونیت غذائی ،رشد اقتصادی ،بهتر ساختن حالت تغذی ، کاهش سو تغذی  وایجاد شغل بخصوص زنان از طریق طرح وتطبیق پروژه های عایداتی پایدار مانند احداث باغچه خانگی ومکتبی سبزیجات با نصب سیستم آبیاری قطره ئی ، پرورش ونگهداشت مرغداری ،  گاو های شیری، زنبور داری ،پروسس مواد غذائی ، کشت وتولید سمارق ، صنایع دستی و احداث گرین هاوس ( سبز خانه ) در مناطق شهری ، نیمه شهری وروستائی انجام میدهد . پروژه باغچه های خانگی ومصونیت غذائی با بودجه 50000000 افغانی از بودجه انکشافی در سال 1400 بطور مستقیم به تعداد 4300خانواده وبطور غیر مستقیم 21500خانواده را تحت پوشش قرار میدهد تا با تطبیق این پروژه مصونیت غذائی خانواده ها بهبود پیدا میکند ، میزان سو تغذی کاهش می یابد ، سطح اقتصاد خانواده ها بلند میرود وزنان توانمند میشوند.</t>
  </si>
  <si>
    <t>سطح اقتصاد خانواده ها از طریق توزیع 150فرد گاو شیری  بلند رفته ، مصونیت غذائی خانواده ها بهبود یافته ، برای 150زن شغل ایجاد میگردد وسو تغذی در 150خانواده کاهش می یابد.</t>
  </si>
  <si>
    <t xml:space="preserve"> افزایش در عاید خانواده ها ازطریق  احداث 3262 باغچه های خانگی سبزیجات که درنتیجه برای خانواده ها ایجاد شغل گردیده  ، مصونیت غذائی خانواده ها بهبود می یابد ، اقتصاد شان رشد  وزنان توانمند  می گردند.  </t>
  </si>
  <si>
    <t xml:space="preserve">  از طریق تد ویر برنامه های آموزشی  4300 زن در بخش های زراعت ، مالداری ، پروسس ، بسته بندی ، بازار یابی ، تعلیمات تغذی وتکنالوژی های جدید زراعتی آگاهی حاصل می نمایند واز این طریق ارتقا ظرفیت شان در بخش های مختلف بلند می رود.</t>
  </si>
  <si>
    <t xml:space="preserve">  مرکز وزارت </t>
  </si>
  <si>
    <t xml:space="preserve">توزیع وسایل صنایع دستی </t>
  </si>
  <si>
    <t>تویع 90 فرد گاو شیری سه ساله باردار</t>
  </si>
  <si>
    <t>تویع 30 فرد گاو شیری سه ساله باردار</t>
  </si>
  <si>
    <t xml:space="preserve">6- بخش ششم:( توزیع صنایع دستی )                                                                                                    </t>
  </si>
  <si>
    <t xml:space="preserve">کابل،پروان وبغلان </t>
  </si>
  <si>
    <t>کرایه خانه ( مرکز آموزشی )</t>
  </si>
  <si>
    <t>ماه</t>
  </si>
  <si>
    <t>خریداری وسایل پروسس مواد غذائی برای 380 زن</t>
  </si>
  <si>
    <t xml:space="preserve">احداث 292باغچه های خانگی سبزیجات برای 292خانم و10 مکتب </t>
  </si>
  <si>
    <t xml:space="preserve">احداث 360با غچه های خانگی سبزیجات برای 360خانم و10 مکتب </t>
  </si>
  <si>
    <t xml:space="preserve">احداث 360باغچه های خانگی سبزیجات برای 360 خا نم و10 مکتب </t>
  </si>
  <si>
    <t>=</t>
  </si>
  <si>
    <t>توزیع  وسایل پروسس مواد غذائی برای 180  زن</t>
  </si>
  <si>
    <t>توزیع  وسایل پروسس مواد غذائی برای 100زن</t>
  </si>
  <si>
    <t>توزیع  وسایل پروسس مواد غذائی برای 100 زن</t>
  </si>
  <si>
    <t>سطح اقتصاد خانواده ها از طریق توزیع 5600 قطعه مرغ بلند رفته ، مصونیت غذائی خانواده ها بهبود یافته ، برای 2زن80 شغل ایجاد گردیده وسو تغذی در 280خانواده کاهش می یابد.</t>
  </si>
  <si>
    <t xml:space="preserve"> افزایش در عاید خانواده ها ازطریق خریداری وتوزیع  وسایل پروسس به منظور ساختن انواع واقسام مربا وترشی وخشک نمودن سبزیجات که درنتیجه برای 380خانواده ها ایجاد شغل گردیده مصونیت غذائی خانواده ها بهبود می یابد ، اقتصاد شان رشد  وزنان توانمند  میگردند.  </t>
  </si>
  <si>
    <t xml:space="preserve"> افزایش در عاید خانواده ها ازطریق خریداری وتوزیع   وسایل پروسس به منظور ساختن انواع واقسام مربا وترشی وخشک نمودن سبزیجات که درنتیجه برای خانواده ها ایجاد شغل گردیده مصونیت غذائی خانواده ها بهبود می یابد ، اقتصاد شان رشد  وزنان توانمند  میگردند.  </t>
  </si>
  <si>
    <t>توزیع 5600قطعه مرغ با وسایل مرغداری  برای 280زن</t>
  </si>
  <si>
    <t>احداث 3262باغچه های خانگی  ومکتبی سبزیجات برای 3172خانم و80مکتب</t>
  </si>
  <si>
    <t>توزیع 1600 قطعه مرغ با وسایل مرغداری  برای 100 زن</t>
  </si>
  <si>
    <t>کشت و تولید سمارق برای 53خانم</t>
  </si>
  <si>
    <r>
      <t>4- بخش چهارم:  (</t>
    </r>
    <r>
      <rPr>
        <b/>
        <sz val="11"/>
        <rFont val="Calibri"/>
        <family val="2"/>
        <scheme val="minor"/>
      </rPr>
      <t xml:space="preserve">    توزیع وسایل پروسس با ماشین های های خشک کننده آفتابی     )</t>
    </r>
  </si>
  <si>
    <t>3- بخش سوم: (  توزیع 5600قطعه مرغ  با وسایل مرغداری )</t>
  </si>
  <si>
    <t xml:space="preserve">کشت وتولید سمارق برای 53 خانم </t>
  </si>
  <si>
    <t xml:space="preserve">   سطح اقتصاد 53 زن از طریق کشت وتولید سمارق وآموزش زنان در مرکز آموزشی سمارق  بلند رفته ، مصونیت غذائی خانواده ها بهبود می یابد، برای خانواده ها شغل ایجاد میگرددوسو تغذی خانواده کاهش می یابد.</t>
  </si>
</sst>
</file>

<file path=xl/styles.xml><?xml version="1.0" encoding="utf-8"?>
<styleSheet xmlns="http://schemas.openxmlformats.org/spreadsheetml/2006/main">
  <numFmts count="4">
    <numFmt numFmtId="43" formatCode="_(* #,##0.00_);_(* \(#,##0.00\);_(* &quot;-&quot;??_);_(@_)"/>
    <numFmt numFmtId="164" formatCode="_(* #,##0_);_(* \(#,##0\);_(* &quot;-&quot;??_);_(@_)"/>
    <numFmt numFmtId="165" formatCode="_-* #,##0.00_-;_-* #,##0.00\-;_-* &quot;-&quot;??_-;_-@_-"/>
    <numFmt numFmtId="166" formatCode="_(* #,##0.000_);_(* \(#,##0.000\);_(* &quot;-&quot;??_);_(@_)"/>
  </numFmts>
  <fonts count="19">
    <font>
      <sz val="11"/>
      <color theme="1"/>
      <name val="Calibri"/>
      <family val="2"/>
      <scheme val="minor"/>
    </font>
    <font>
      <sz val="11"/>
      <color theme="1"/>
      <name val="Calibri"/>
      <family val="2"/>
      <scheme val="minor"/>
    </font>
    <font>
      <sz val="16"/>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9"/>
      <name val="Arial"/>
      <family val="2"/>
    </font>
    <font>
      <sz val="11"/>
      <color indexed="8"/>
      <name val="Calibri"/>
      <family val="2"/>
    </font>
    <font>
      <b/>
      <sz val="16"/>
      <color theme="1"/>
      <name val="Calibri"/>
      <family val="2"/>
      <scheme val="minor"/>
    </font>
    <font>
      <b/>
      <sz val="14"/>
      <name val="Calibri"/>
      <family val="2"/>
      <scheme val="minor"/>
    </font>
    <font>
      <sz val="14"/>
      <name val="Calibri"/>
      <family val="2"/>
      <scheme val="minor"/>
    </font>
    <font>
      <u/>
      <sz val="14"/>
      <color theme="1"/>
      <name val="Calibri"/>
      <family val="2"/>
      <scheme val="minor"/>
    </font>
    <font>
      <b/>
      <u/>
      <sz val="16"/>
      <color theme="1"/>
      <name val="Calibri"/>
      <family val="2"/>
      <scheme val="minor"/>
    </font>
    <font>
      <u/>
      <sz val="11"/>
      <color theme="1"/>
      <name val="Calibri"/>
      <family val="2"/>
      <scheme val="minor"/>
    </font>
    <font>
      <b/>
      <sz val="12"/>
      <name val="Calibri"/>
      <family val="2"/>
      <scheme val="minor"/>
    </font>
    <font>
      <sz val="12"/>
      <name val="Calibri"/>
      <family val="2"/>
      <scheme val="minor"/>
    </font>
    <font>
      <sz val="16"/>
      <name val="Calibri"/>
      <family val="2"/>
      <scheme val="minor"/>
    </font>
    <font>
      <b/>
      <sz val="11"/>
      <name val="Calibri"/>
      <family val="2"/>
      <scheme val="minor"/>
    </font>
  </fonts>
  <fills count="13">
    <fill>
      <patternFill patternType="none"/>
    </fill>
    <fill>
      <patternFill patternType="gray125"/>
    </fill>
    <fill>
      <patternFill patternType="solid">
        <fgColor theme="5" tint="0.399975585192419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bgColor indexed="64"/>
      </patternFill>
    </fill>
  </fills>
  <borders count="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8" fillId="0" borderId="0" applyFont="0" applyFill="0" applyBorder="0" applyAlignment="0" applyProtection="0"/>
  </cellStyleXfs>
  <cellXfs count="187">
    <xf numFmtId="0" fontId="0" fillId="0" borderId="0" xfId="0"/>
    <xf numFmtId="0" fontId="2" fillId="0" borderId="0" xfId="0" applyFont="1" applyAlignment="1">
      <alignment horizontal="center" vertical="center"/>
    </xf>
    <xf numFmtId="0" fontId="0" fillId="0" borderId="0" xfId="0" applyAlignment="1">
      <alignment vertical="center"/>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readingOrder="2"/>
    </xf>
    <xf numFmtId="0" fontId="0" fillId="0" borderId="0" xfId="0" applyAlignment="1">
      <alignment horizontal="right" vertical="center" readingOrder="2"/>
    </xf>
    <xf numFmtId="43" fontId="0" fillId="0" borderId="0" xfId="0" applyNumberFormat="1" applyAlignment="1">
      <alignment vertical="center"/>
    </xf>
    <xf numFmtId="0" fontId="7" fillId="0" borderId="3" xfId="0" applyFont="1" applyBorder="1" applyAlignment="1">
      <alignment horizontal="center" vertical="center"/>
    </xf>
    <xf numFmtId="164" fontId="0" fillId="0" borderId="0" xfId="1" applyNumberFormat="1" applyFont="1" applyAlignment="1">
      <alignment vertical="center"/>
    </xf>
    <xf numFmtId="3" fontId="0" fillId="0" borderId="0" xfId="0" applyNumberFormat="1" applyAlignment="1">
      <alignment vertical="center"/>
    </xf>
    <xf numFmtId="0" fontId="3" fillId="0" borderId="0" xfId="0" applyFont="1" applyAlignment="1">
      <alignment vertical="center"/>
    </xf>
    <xf numFmtId="0" fontId="2" fillId="0" borderId="0" xfId="0" applyFont="1" applyBorder="1" applyAlignment="1">
      <alignment horizontal="center" vertical="center"/>
    </xf>
    <xf numFmtId="0" fontId="6" fillId="0" borderId="3" xfId="0" applyFont="1" applyFill="1" applyBorder="1" applyAlignment="1">
      <alignment horizontal="center" vertical="center" wrapText="1"/>
    </xf>
    <xf numFmtId="3" fontId="6" fillId="3" borderId="3" xfId="0" applyNumberFormat="1" applyFont="1" applyFill="1" applyBorder="1" applyAlignment="1">
      <alignment horizontal="center" vertical="center"/>
    </xf>
    <xf numFmtId="3" fontId="6" fillId="3" borderId="3"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readingOrder="2"/>
    </xf>
    <xf numFmtId="3" fontId="3" fillId="4" borderId="3" xfId="1" applyNumberFormat="1" applyFont="1" applyFill="1" applyBorder="1" applyAlignment="1">
      <alignment horizontal="center" vertical="center" wrapText="1"/>
    </xf>
    <xf numFmtId="3" fontId="3" fillId="4" borderId="3"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164" fontId="5" fillId="7" borderId="3" xfId="0" applyNumberFormat="1" applyFont="1" applyFill="1" applyBorder="1" applyAlignment="1">
      <alignment horizontal="center" vertical="center" wrapText="1"/>
    </xf>
    <xf numFmtId="3" fontId="6" fillId="3" borderId="3" xfId="0" applyNumberFormat="1" applyFont="1" applyFill="1" applyBorder="1" applyAlignment="1">
      <alignment horizontal="center" vertical="center" wrapText="1" readingOrder="2"/>
    </xf>
    <xf numFmtId="3" fontId="6" fillId="3" borderId="3" xfId="1" applyNumberFormat="1" applyFont="1" applyFill="1" applyBorder="1" applyAlignment="1">
      <alignment horizontal="center" vertical="center" wrapText="1"/>
    </xf>
    <xf numFmtId="164" fontId="4" fillId="8" borderId="3" xfId="1" applyNumberFormat="1" applyFont="1" applyFill="1" applyBorder="1" applyAlignment="1">
      <alignment vertical="center"/>
    </xf>
    <xf numFmtId="164" fontId="3" fillId="0" borderId="3" xfId="1" applyNumberFormat="1" applyFont="1" applyFill="1" applyBorder="1" applyAlignment="1">
      <alignment horizontal="center" vertical="center"/>
    </xf>
    <xf numFmtId="164" fontId="3" fillId="7" borderId="3" xfId="1" applyNumberFormat="1" applyFont="1" applyFill="1" applyBorder="1" applyAlignment="1">
      <alignment horizontal="center" vertical="center"/>
    </xf>
    <xf numFmtId="166" fontId="3" fillId="0" borderId="3" xfId="1" applyNumberFormat="1" applyFont="1" applyFill="1" applyBorder="1" applyAlignment="1">
      <alignment horizontal="center" vertical="center"/>
    </xf>
    <xf numFmtId="164" fontId="4" fillId="7" borderId="3" xfId="1" applyNumberFormat="1" applyFont="1" applyFill="1" applyBorder="1" applyAlignment="1">
      <alignment vertical="center"/>
    </xf>
    <xf numFmtId="164" fontId="4" fillId="7" borderId="3" xfId="1" applyNumberFormat="1" applyFont="1" applyFill="1" applyBorder="1" applyAlignment="1">
      <alignment horizontal="center" vertical="center"/>
    </xf>
    <xf numFmtId="1" fontId="3" fillId="9" borderId="3" xfId="0" applyNumberFormat="1" applyFont="1" applyFill="1" applyBorder="1" applyAlignment="1">
      <alignment horizontal="center" vertical="center"/>
    </xf>
    <xf numFmtId="9" fontId="3" fillId="9" borderId="3" xfId="2" applyFont="1" applyFill="1" applyBorder="1" applyAlignment="1">
      <alignment horizontal="center" vertical="center"/>
    </xf>
    <xf numFmtId="1" fontId="3" fillId="9"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3" fontId="3" fillId="0" borderId="3" xfId="0" applyNumberFormat="1" applyFont="1" applyFill="1" applyBorder="1" applyAlignment="1">
      <alignment horizontal="center" vertical="center"/>
    </xf>
    <xf numFmtId="3" fontId="3" fillId="0" borderId="3"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readingOrder="2"/>
    </xf>
    <xf numFmtId="3" fontId="3" fillId="0" borderId="3" xfId="1" applyNumberFormat="1" applyFont="1" applyFill="1" applyBorder="1" applyAlignment="1">
      <alignment horizontal="center" vertical="center" wrapText="1"/>
    </xf>
    <xf numFmtId="9" fontId="4" fillId="8" borderId="3" xfId="2" applyFont="1" applyFill="1" applyBorder="1" applyAlignment="1">
      <alignment horizontal="center" vertical="center"/>
    </xf>
    <xf numFmtId="0" fontId="12" fillId="0" borderId="0" xfId="0" applyFont="1" applyAlignment="1">
      <alignment vertical="center"/>
    </xf>
    <xf numFmtId="0" fontId="14" fillId="0" borderId="0" xfId="0" applyFont="1" applyAlignment="1">
      <alignment vertical="center"/>
    </xf>
    <xf numFmtId="3" fontId="3" fillId="12" borderId="3" xfId="0" applyNumberFormat="1" applyFont="1" applyFill="1" applyBorder="1" applyAlignment="1">
      <alignment horizontal="center" vertical="center" wrapText="1"/>
    </xf>
    <xf numFmtId="3" fontId="3" fillId="4" borderId="3" xfId="0" applyNumberFormat="1" applyFont="1" applyFill="1" applyBorder="1" applyAlignment="1">
      <alignment horizontal="center" vertical="center" wrapText="1" readingOrder="2"/>
    </xf>
    <xf numFmtId="0" fontId="3" fillId="0" borderId="3" xfId="0" applyFont="1" applyFill="1" applyBorder="1" applyAlignment="1">
      <alignment horizontal="right" vertical="center"/>
    </xf>
    <xf numFmtId="3" fontId="3" fillId="12" borderId="3" xfId="0" applyNumberFormat="1" applyFont="1" applyFill="1" applyBorder="1" applyAlignment="1">
      <alignment horizontal="center" vertical="center" wrapText="1" readingOrder="2"/>
    </xf>
    <xf numFmtId="3" fontId="3" fillId="12" borderId="3" xfId="0" applyNumberFormat="1" applyFont="1" applyFill="1" applyBorder="1" applyAlignment="1">
      <alignment horizontal="center" vertical="center"/>
    </xf>
    <xf numFmtId="3" fontId="3" fillId="4" borderId="3" xfId="0" applyNumberFormat="1" applyFont="1" applyFill="1" applyBorder="1" applyAlignment="1">
      <alignment horizontal="center" vertical="center"/>
    </xf>
    <xf numFmtId="3" fontId="4" fillId="4" borderId="3" xfId="0" applyNumberFormat="1" applyFont="1" applyFill="1" applyBorder="1" applyAlignment="1">
      <alignment horizontal="center" vertical="center" wrapText="1"/>
    </xf>
    <xf numFmtId="3" fontId="3" fillId="12" borderId="3" xfId="1" applyNumberFormat="1" applyFont="1" applyFill="1" applyBorder="1" applyAlignment="1">
      <alignment horizontal="center" vertical="center" wrapText="1"/>
    </xf>
    <xf numFmtId="0" fontId="3" fillId="12" borderId="3" xfId="0" applyFont="1" applyFill="1" applyBorder="1" applyAlignment="1">
      <alignment horizontal="center" vertical="center"/>
    </xf>
    <xf numFmtId="0" fontId="3" fillId="12" borderId="3" xfId="0" applyFont="1" applyFill="1" applyBorder="1" applyAlignment="1">
      <alignment horizontal="center" vertical="center" wrapText="1" readingOrder="2"/>
    </xf>
    <xf numFmtId="0" fontId="3" fillId="11" borderId="3" xfId="0" applyFont="1" applyFill="1" applyBorder="1" applyAlignment="1">
      <alignment vertical="center" readingOrder="2"/>
    </xf>
    <xf numFmtId="3" fontId="4" fillId="11" borderId="3" xfId="0" applyNumberFormat="1" applyFont="1" applyFill="1" applyBorder="1" applyAlignment="1">
      <alignment horizontal="center" vertical="center" readingOrder="2"/>
    </xf>
    <xf numFmtId="164" fontId="3" fillId="12" borderId="3" xfId="1" applyNumberFormat="1" applyFont="1" applyFill="1" applyBorder="1" applyAlignment="1">
      <alignment horizontal="center" vertical="center"/>
    </xf>
    <xf numFmtId="0" fontId="6" fillId="4" borderId="3" xfId="0" applyFont="1" applyFill="1" applyBorder="1" applyAlignment="1">
      <alignment horizontal="center" vertical="center" wrapText="1" readingOrder="2"/>
    </xf>
    <xf numFmtId="0" fontId="3" fillId="4" borderId="3" xfId="0" applyFont="1" applyFill="1" applyBorder="1" applyAlignment="1">
      <alignment horizontal="center" vertical="center" wrapText="1" readingOrder="2"/>
    </xf>
    <xf numFmtId="3" fontId="4" fillId="4" borderId="3" xfId="1" applyNumberFormat="1" applyFont="1" applyFill="1" applyBorder="1" applyAlignment="1">
      <alignment horizontal="center" vertical="center" wrapText="1"/>
    </xf>
    <xf numFmtId="0" fontId="4" fillId="12" borderId="3" xfId="0" applyFont="1" applyFill="1" applyBorder="1" applyAlignment="1">
      <alignment horizontal="center" vertical="center" wrapText="1" readingOrder="2"/>
    </xf>
    <xf numFmtId="3" fontId="5" fillId="12" borderId="3" xfId="0" applyNumberFormat="1" applyFont="1" applyFill="1" applyBorder="1" applyAlignment="1">
      <alignment horizontal="center" vertical="center" wrapText="1" readingOrder="2"/>
    </xf>
    <xf numFmtId="43" fontId="0" fillId="4" borderId="3" xfId="1" applyFont="1" applyFill="1" applyBorder="1" applyAlignment="1">
      <alignment horizontal="center" vertical="center" wrapText="1"/>
    </xf>
    <xf numFmtId="0" fontId="3" fillId="0" borderId="3" xfId="0" applyFont="1" applyFill="1" applyBorder="1" applyAlignment="1">
      <alignment horizontal="center" vertical="center" wrapText="1"/>
    </xf>
    <xf numFmtId="3" fontId="4" fillId="5" borderId="3" xfId="0" applyNumberFormat="1" applyFont="1" applyFill="1" applyBorder="1" applyAlignment="1">
      <alignment horizontal="center" vertical="center"/>
    </xf>
    <xf numFmtId="3" fontId="5" fillId="0" borderId="3" xfId="0" applyNumberFormat="1" applyFont="1" applyFill="1" applyBorder="1" applyAlignment="1">
      <alignment horizontal="center" vertical="center" wrapText="1"/>
    </xf>
    <xf numFmtId="164" fontId="3" fillId="0" borderId="3" xfId="1" applyNumberFormat="1" applyFont="1" applyBorder="1" applyAlignment="1">
      <alignment horizontal="center" vertical="center"/>
    </xf>
    <xf numFmtId="164" fontId="5" fillId="8" borderId="3" xfId="0" applyNumberFormat="1" applyFont="1" applyFill="1" applyBorder="1" applyAlignment="1">
      <alignment horizontal="center" vertical="center"/>
    </xf>
    <xf numFmtId="3" fontId="5" fillId="3" borderId="3" xfId="0" applyNumberFormat="1" applyFont="1" applyFill="1" applyBorder="1" applyAlignment="1">
      <alignment horizontal="center" vertical="center" wrapText="1" readingOrder="2"/>
    </xf>
    <xf numFmtId="43" fontId="0" fillId="12" borderId="3" xfId="1" applyFont="1" applyFill="1" applyBorder="1" applyAlignment="1">
      <alignment horizontal="center" vertical="center" wrapText="1"/>
    </xf>
    <xf numFmtId="0" fontId="3" fillId="12" borderId="3" xfId="0" applyFont="1" applyFill="1" applyBorder="1" applyAlignment="1">
      <alignment horizontal="right" vertical="center" wrapText="1" readingOrder="2"/>
    </xf>
    <xf numFmtId="0" fontId="4" fillId="7" borderId="3" xfId="0" applyFont="1" applyFill="1" applyBorder="1" applyAlignment="1">
      <alignment horizontal="center" vertical="center"/>
    </xf>
    <xf numFmtId="0" fontId="4" fillId="0" borderId="3" xfId="0" applyFont="1" applyFill="1" applyBorder="1" applyAlignment="1">
      <alignment horizontal="center" vertical="center" wrapText="1"/>
    </xf>
    <xf numFmtId="43" fontId="0" fillId="0" borderId="3" xfId="1" applyFont="1" applyFill="1" applyBorder="1" applyAlignment="1">
      <alignment horizontal="center" vertical="center" wrapText="1"/>
    </xf>
    <xf numFmtId="43" fontId="0" fillId="3" borderId="3" xfId="1" applyFont="1" applyFill="1" applyBorder="1" applyAlignment="1">
      <alignment horizontal="center" vertical="center" wrapText="1"/>
    </xf>
    <xf numFmtId="0" fontId="3" fillId="0" borderId="3" xfId="0" applyFont="1" applyBorder="1" applyAlignment="1">
      <alignment horizontal="right" vertical="center" wrapText="1"/>
    </xf>
    <xf numFmtId="164" fontId="5" fillId="8"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readingOrder="2"/>
    </xf>
    <xf numFmtId="0" fontId="3" fillId="0" borderId="3" xfId="0" applyFont="1" applyFill="1" applyBorder="1" applyAlignment="1">
      <alignment horizontal="right" vertical="center" wrapText="1" readingOrder="2"/>
    </xf>
    <xf numFmtId="0" fontId="2" fillId="10" borderId="3" xfId="0" applyFont="1" applyFill="1" applyBorder="1" applyAlignment="1">
      <alignment horizontal="center" vertical="center" wrapText="1"/>
    </xf>
    <xf numFmtId="1" fontId="3" fillId="9" borderId="4" xfId="0" applyNumberFormat="1" applyFont="1" applyFill="1" applyBorder="1" applyAlignment="1">
      <alignment horizontal="center" vertical="center" wrapText="1"/>
    </xf>
    <xf numFmtId="9" fontId="3" fillId="9" borderId="4" xfId="2" applyFont="1" applyFill="1" applyBorder="1" applyAlignment="1">
      <alignment horizontal="center" vertical="center"/>
    </xf>
    <xf numFmtId="1" fontId="3" fillId="9" borderId="7" xfId="0" applyNumberFormat="1" applyFont="1" applyFill="1" applyBorder="1" applyAlignment="1">
      <alignment horizontal="center" vertical="center"/>
    </xf>
    <xf numFmtId="9" fontId="3" fillId="9" borderId="7" xfId="2" applyFont="1" applyFill="1" applyBorder="1" applyAlignment="1">
      <alignment horizontal="center" vertical="center"/>
    </xf>
    <xf numFmtId="9" fontId="3" fillId="9" borderId="8" xfId="2" applyFont="1" applyFill="1" applyBorder="1" applyAlignment="1">
      <alignment horizontal="center" vertical="center"/>
    </xf>
    <xf numFmtId="0" fontId="16" fillId="0" borderId="3" xfId="0" applyFont="1" applyBorder="1" applyAlignment="1">
      <alignment horizontal="center" vertical="center" wrapText="1"/>
    </xf>
    <xf numFmtId="164" fontId="10" fillId="2" borderId="3" xfId="1"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6" borderId="3" xfId="0" applyFont="1" applyFill="1" applyBorder="1" applyAlignment="1" applyProtection="1">
      <alignment horizontal="center" vertical="center"/>
    </xf>
    <xf numFmtId="0" fontId="10" fillId="6" borderId="3" xfId="0" applyFont="1" applyFill="1" applyBorder="1" applyAlignment="1" applyProtection="1">
      <alignment horizontal="center" vertical="center" wrapText="1"/>
    </xf>
    <xf numFmtId="1" fontId="16" fillId="0" borderId="3" xfId="0" applyNumberFormat="1" applyFont="1" applyFill="1" applyBorder="1" applyAlignment="1" applyProtection="1">
      <alignment horizontal="center" vertical="center"/>
      <protection locked="0"/>
    </xf>
    <xf numFmtId="1" fontId="16" fillId="0" borderId="3" xfId="0" applyNumberFormat="1" applyFont="1" applyFill="1" applyBorder="1" applyAlignment="1">
      <alignment horizontal="center" vertical="center"/>
    </xf>
    <xf numFmtId="1" fontId="16" fillId="0" borderId="3" xfId="0" applyNumberFormat="1" applyFont="1" applyFill="1" applyBorder="1" applyAlignment="1" applyProtection="1">
      <alignment horizontal="center" vertical="center"/>
    </xf>
    <xf numFmtId="0" fontId="0" fillId="0" borderId="3" xfId="0" applyFont="1" applyBorder="1" applyAlignment="1">
      <alignment vertical="center"/>
    </xf>
    <xf numFmtId="0" fontId="0" fillId="0" borderId="2" xfId="0" applyFont="1" applyBorder="1" applyAlignment="1">
      <alignment vertical="center"/>
    </xf>
    <xf numFmtId="0" fontId="0" fillId="0" borderId="0" xfId="0" applyFont="1" applyAlignment="1">
      <alignment vertical="center"/>
    </xf>
    <xf numFmtId="0" fontId="13" fillId="0" borderId="0" xfId="0" applyFont="1" applyAlignment="1">
      <alignment vertical="center"/>
    </xf>
    <xf numFmtId="0" fontId="9" fillId="0" borderId="0" xfId="0" applyFont="1" applyAlignment="1">
      <alignment vertical="center"/>
    </xf>
    <xf numFmtId="0" fontId="4" fillId="0" borderId="3" xfId="0"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3" xfId="0" applyFont="1" applyFill="1" applyBorder="1" applyAlignment="1">
      <alignment horizontal="center" vertical="center" wrapText="1" readingOrder="2"/>
    </xf>
    <xf numFmtId="3" fontId="5"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readingOrder="2"/>
    </xf>
    <xf numFmtId="0" fontId="3" fillId="0" borderId="3" xfId="0" applyFont="1" applyFill="1" applyBorder="1" applyAlignment="1">
      <alignment horizontal="center" vertical="center" wrapText="1" readingOrder="2"/>
    </xf>
    <xf numFmtId="3" fontId="5"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3" xfId="0" applyFont="1" applyFill="1" applyBorder="1" applyAlignment="1">
      <alignment horizontal="center" vertical="center" wrapText="1" readingOrder="2"/>
    </xf>
    <xf numFmtId="43" fontId="0" fillId="12" borderId="3" xfId="1" applyFont="1" applyFill="1" applyBorder="1" applyAlignment="1">
      <alignment horizontal="center" vertical="center" wrapText="1"/>
    </xf>
    <xf numFmtId="0" fontId="3" fillId="12" borderId="3" xfId="0" applyFont="1" applyFill="1" applyBorder="1" applyAlignment="1">
      <alignment horizontal="right" vertical="center" wrapText="1" readingOrder="2"/>
    </xf>
    <xf numFmtId="43" fontId="0" fillId="3" borderId="3" xfId="1" applyFont="1" applyFill="1" applyBorder="1" applyAlignment="1">
      <alignment horizontal="center" vertical="center" wrapText="1"/>
    </xf>
    <xf numFmtId="3" fontId="4" fillId="12" borderId="3" xfId="0" applyNumberFormat="1" applyFont="1" applyFill="1" applyBorder="1" applyAlignment="1">
      <alignment horizontal="center" vertical="center" wrapText="1"/>
    </xf>
    <xf numFmtId="0" fontId="11" fillId="7" borderId="3" xfId="0" applyFont="1" applyFill="1" applyBorder="1" applyAlignment="1">
      <alignment horizontal="center" vertical="center" wrapText="1"/>
    </xf>
    <xf numFmtId="0" fontId="4" fillId="7" borderId="3" xfId="0" applyFont="1" applyFill="1" applyBorder="1" applyAlignment="1">
      <alignment horizontal="center" vertical="center"/>
    </xf>
    <xf numFmtId="0" fontId="3" fillId="0" borderId="3" xfId="0" applyFont="1" applyBorder="1" applyAlignment="1">
      <alignment horizontal="right" vertical="center"/>
    </xf>
    <xf numFmtId="164" fontId="3" fillId="0" borderId="3" xfId="1" applyNumberFormat="1" applyFont="1" applyBorder="1" applyAlignment="1">
      <alignment horizontal="center" vertical="center"/>
    </xf>
    <xf numFmtId="166" fontId="3" fillId="0" borderId="3" xfId="1" applyNumberFormat="1" applyFont="1" applyBorder="1" applyAlignment="1">
      <alignment horizontal="center" vertical="center"/>
    </xf>
    <xf numFmtId="0" fontId="10" fillId="6" borderId="3" xfId="0" applyFont="1" applyFill="1" applyBorder="1" applyAlignment="1" applyProtection="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13" fillId="0" borderId="0" xfId="0" applyFont="1" applyAlignment="1">
      <alignment horizontal="center" vertical="center"/>
    </xf>
    <xf numFmtId="43" fontId="11" fillId="0" borderId="3" xfId="1" applyFont="1" applyBorder="1" applyAlignment="1" applyProtection="1">
      <alignment horizontal="right" vertical="center" wrapText="1"/>
      <protection locked="0"/>
    </xf>
    <xf numFmtId="0" fontId="3" fillId="10" borderId="3" xfId="0" applyFont="1" applyFill="1" applyBorder="1" applyAlignment="1">
      <alignment horizontal="right" vertical="center" readingOrder="2"/>
    </xf>
    <xf numFmtId="0" fontId="15" fillId="2" borderId="3" xfId="0" applyFont="1" applyFill="1" applyBorder="1" applyAlignment="1">
      <alignment horizontal="right" vertical="center" wrapText="1"/>
    </xf>
    <xf numFmtId="0" fontId="11" fillId="2" borderId="3" xfId="0" applyFont="1" applyFill="1" applyBorder="1" applyAlignment="1">
      <alignment horizontal="right" vertical="center" wrapText="1"/>
    </xf>
    <xf numFmtId="0" fontId="5" fillId="7" borderId="3" xfId="0" applyFont="1" applyFill="1" applyBorder="1" applyAlignment="1">
      <alignment horizontal="center" vertical="center"/>
    </xf>
    <xf numFmtId="164" fontId="4" fillId="8" borderId="3" xfId="1" applyNumberFormat="1" applyFont="1" applyFill="1" applyBorder="1" applyAlignment="1">
      <alignment horizontal="center" vertical="center"/>
    </xf>
    <xf numFmtId="0" fontId="10" fillId="2" borderId="3" xfId="0" applyFont="1" applyFill="1" applyBorder="1" applyAlignment="1" applyProtection="1">
      <alignment horizontal="center" vertical="center"/>
    </xf>
    <xf numFmtId="0" fontId="10" fillId="6" borderId="3" xfId="0" applyFont="1" applyFill="1" applyBorder="1" applyAlignment="1" applyProtection="1">
      <alignment horizontal="center" vertical="center" wrapText="1"/>
    </xf>
    <xf numFmtId="0" fontId="3" fillId="9" borderId="3" xfId="0" applyFont="1" applyFill="1" applyBorder="1" applyAlignment="1">
      <alignment horizontal="right" vertical="center"/>
    </xf>
    <xf numFmtId="3" fontId="5" fillId="3" borderId="3" xfId="0" applyNumberFormat="1" applyFont="1" applyFill="1" applyBorder="1" applyAlignment="1">
      <alignment horizontal="center" vertical="center" wrapText="1" readingOrder="2"/>
    </xf>
    <xf numFmtId="43" fontId="0" fillId="0" borderId="3" xfId="1" applyFont="1" applyFill="1" applyBorder="1" applyAlignment="1">
      <alignment horizontal="center" vertical="center" wrapText="1"/>
    </xf>
    <xf numFmtId="0" fontId="3" fillId="0" borderId="3" xfId="0" applyFont="1" applyFill="1" applyBorder="1" applyAlignment="1">
      <alignment horizontal="right" vertical="center" wrapText="1"/>
    </xf>
    <xf numFmtId="0" fontId="3" fillId="9" borderId="6" xfId="0" applyFont="1" applyFill="1" applyBorder="1" applyAlignment="1">
      <alignment horizontal="right" vertical="center"/>
    </xf>
    <xf numFmtId="0" fontId="3" fillId="9" borderId="7" xfId="0" applyFont="1" applyFill="1" applyBorder="1" applyAlignment="1">
      <alignment horizontal="right" vertical="center"/>
    </xf>
    <xf numFmtId="3" fontId="5" fillId="0" borderId="3" xfId="0" applyNumberFormat="1" applyFont="1" applyFill="1" applyBorder="1" applyAlignment="1">
      <alignment horizontal="center" vertical="center" wrapText="1"/>
    </xf>
    <xf numFmtId="164" fontId="5" fillId="7" borderId="3" xfId="1" applyNumberFormat="1" applyFont="1" applyFill="1" applyBorder="1" applyAlignment="1">
      <alignment horizontal="center" vertical="center"/>
    </xf>
    <xf numFmtId="0" fontId="4" fillId="7" borderId="3" xfId="0" applyFont="1" applyFill="1" applyBorder="1" applyAlignment="1">
      <alignment horizontal="right" vertical="center" readingOrder="2"/>
    </xf>
    <xf numFmtId="164" fontId="5" fillId="8" borderId="3" xfId="0" applyNumberFormat="1" applyFont="1" applyFill="1" applyBorder="1" applyAlignment="1">
      <alignment horizontal="center" vertical="center"/>
    </xf>
    <xf numFmtId="0" fontId="4" fillId="3" borderId="3" xfId="0" applyFont="1" applyFill="1" applyBorder="1" applyAlignment="1">
      <alignment horizontal="right" vertical="center" wrapText="1" readingOrder="2"/>
    </xf>
    <xf numFmtId="0" fontId="3" fillId="9" borderId="4" xfId="0" applyFont="1" applyFill="1" applyBorder="1" applyAlignment="1">
      <alignment horizontal="right" vertical="center"/>
    </xf>
    <xf numFmtId="0" fontId="9" fillId="0" borderId="0" xfId="0" applyFont="1" applyAlignment="1">
      <alignment horizontal="center" vertical="center"/>
    </xf>
    <xf numFmtId="164" fontId="11" fillId="0" borderId="3" xfId="1" applyNumberFormat="1" applyFont="1" applyBorder="1" applyAlignment="1">
      <alignment horizontal="center" vertical="center" wrapText="1"/>
    </xf>
    <xf numFmtId="9" fontId="17" fillId="0" borderId="3" xfId="1" applyNumberFormat="1" applyFont="1" applyBorder="1" applyAlignment="1">
      <alignment horizontal="center" vertical="center" wrapText="1"/>
    </xf>
    <xf numFmtId="0" fontId="15" fillId="6" borderId="3" xfId="0" applyFont="1" applyFill="1" applyBorder="1" applyAlignment="1">
      <alignment horizontal="center" vertical="center" wrapText="1"/>
    </xf>
    <xf numFmtId="0" fontId="3" fillId="0" borderId="3" xfId="0" applyFont="1" applyBorder="1" applyAlignment="1">
      <alignment horizontal="right" vertical="center" readingOrder="2"/>
    </xf>
    <xf numFmtId="0" fontId="10" fillId="2" borderId="3" xfId="0" applyFont="1" applyFill="1" applyBorder="1" applyAlignment="1">
      <alignment horizontal="center" vertical="center"/>
    </xf>
    <xf numFmtId="0" fontId="4" fillId="0" borderId="3" xfId="0" applyFont="1" applyBorder="1" applyAlignment="1">
      <alignment horizontal="right" vertical="center"/>
    </xf>
    <xf numFmtId="0" fontId="4" fillId="0" borderId="5" xfId="0" applyFont="1" applyBorder="1" applyAlignment="1">
      <alignment horizontal="righ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15" fillId="2"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3" fontId="5" fillId="5" borderId="3" xfId="0" applyNumberFormat="1" applyFont="1" applyFill="1" applyBorder="1" applyAlignment="1">
      <alignment horizontal="center" vertical="center"/>
    </xf>
    <xf numFmtId="164" fontId="5" fillId="8" borderId="3" xfId="0" applyNumberFormat="1" applyFont="1" applyFill="1" applyBorder="1" applyAlignment="1">
      <alignment horizontal="center" vertical="center" wrapText="1"/>
    </xf>
    <xf numFmtId="164" fontId="5" fillId="7" borderId="3" xfId="0" applyNumberFormat="1" applyFont="1" applyFill="1" applyBorder="1" applyAlignment="1">
      <alignment horizontal="center" vertical="center"/>
    </xf>
    <xf numFmtId="43" fontId="0" fillId="3" borderId="3" xfId="1" applyFont="1" applyFill="1" applyBorder="1" applyAlignment="1">
      <alignment horizontal="center" vertical="center" wrapText="1"/>
    </xf>
    <xf numFmtId="0" fontId="3" fillId="0" borderId="3" xfId="0" applyFont="1" applyFill="1" applyBorder="1" applyAlignment="1">
      <alignment horizontal="left" vertical="center" wrapText="1" readingOrder="2"/>
    </xf>
    <xf numFmtId="0" fontId="15" fillId="2" borderId="3" xfId="0" applyFont="1" applyFill="1" applyBorder="1" applyAlignment="1">
      <alignment horizontal="center" vertical="center"/>
    </xf>
    <xf numFmtId="0" fontId="4" fillId="11" borderId="3" xfId="0" applyFont="1" applyFill="1" applyBorder="1" applyAlignment="1">
      <alignment horizontal="right" vertical="center" readingOrder="2"/>
    </xf>
    <xf numFmtId="43" fontId="0" fillId="12" borderId="3" xfId="1" applyFont="1" applyFill="1" applyBorder="1" applyAlignment="1">
      <alignment horizontal="center" vertical="center" wrapText="1"/>
    </xf>
    <xf numFmtId="0" fontId="3" fillId="12" borderId="3" xfId="0" applyFont="1" applyFill="1" applyBorder="1" applyAlignment="1">
      <alignment horizontal="right" vertical="center" wrapText="1" readingOrder="2"/>
    </xf>
    <xf numFmtId="0" fontId="4" fillId="4" borderId="3" xfId="0" applyFont="1" applyFill="1" applyBorder="1" applyAlignment="1">
      <alignment horizontal="right" vertical="center" wrapText="1"/>
    </xf>
    <xf numFmtId="3" fontId="5" fillId="4" borderId="3" xfId="0" applyNumberFormat="1" applyFont="1" applyFill="1" applyBorder="1" applyAlignment="1">
      <alignment horizontal="center" vertical="center" wrapText="1"/>
    </xf>
    <xf numFmtId="165" fontId="10" fillId="2" borderId="3" xfId="3" applyNumberFormat="1" applyFont="1" applyFill="1" applyBorder="1" applyAlignment="1">
      <alignment horizontal="center" vertical="center" wrapText="1"/>
    </xf>
    <xf numFmtId="9" fontId="18" fillId="2" borderId="3" xfId="1" applyNumberFormat="1" applyFont="1" applyFill="1" applyBorder="1" applyAlignment="1">
      <alignment horizontal="center" vertical="center" wrapText="1"/>
    </xf>
    <xf numFmtId="9" fontId="11" fillId="0" borderId="3" xfId="1" applyNumberFormat="1" applyFont="1" applyBorder="1" applyAlignment="1">
      <alignment horizontal="right" vertical="center" wrapText="1"/>
    </xf>
    <xf numFmtId="0" fontId="4" fillId="4" borderId="3" xfId="0" applyFont="1" applyFill="1" applyBorder="1" applyAlignment="1">
      <alignment horizontal="right" vertical="center" wrapText="1" readingOrder="2"/>
    </xf>
    <xf numFmtId="0" fontId="4" fillId="5" borderId="3" xfId="0" applyFont="1" applyFill="1" applyBorder="1" applyAlignment="1">
      <alignment horizontal="center" vertical="center" wrapText="1"/>
    </xf>
    <xf numFmtId="0" fontId="3" fillId="12" borderId="5" xfId="0" applyFont="1" applyFill="1" applyBorder="1" applyAlignment="1">
      <alignment horizontal="right" vertical="center" wrapText="1" readingOrder="2"/>
    </xf>
    <xf numFmtId="0" fontId="3" fillId="12" borderId="1" xfId="0" applyFont="1" applyFill="1" applyBorder="1" applyAlignment="1">
      <alignment horizontal="right" vertical="center" wrapText="1" readingOrder="2"/>
    </xf>
    <xf numFmtId="0" fontId="3" fillId="12" borderId="2" xfId="0" applyFont="1" applyFill="1" applyBorder="1" applyAlignment="1">
      <alignment horizontal="right" vertical="center" wrapText="1" readingOrder="2"/>
    </xf>
    <xf numFmtId="0" fontId="3" fillId="0" borderId="3" xfId="0" applyFont="1" applyFill="1" applyBorder="1" applyAlignment="1">
      <alignment horizontal="center" vertical="center" wrapText="1" readingOrder="2"/>
    </xf>
    <xf numFmtId="0" fontId="3" fillId="0" borderId="3" xfId="0" applyFont="1" applyFill="1" applyBorder="1" applyAlignment="1">
      <alignment horizontal="right" vertical="center" wrapText="1" readingOrder="2"/>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10" borderId="3" xfId="0" applyFont="1" applyFill="1" applyBorder="1" applyAlignment="1">
      <alignment horizontal="right" vertical="center" wrapText="1" readingOrder="2"/>
    </xf>
    <xf numFmtId="0" fontId="10" fillId="2" borderId="3" xfId="0" applyFont="1" applyFill="1" applyBorder="1" applyAlignment="1">
      <alignment horizontal="center" vertical="center" wrapText="1"/>
    </xf>
    <xf numFmtId="0" fontId="9" fillId="10" borderId="0" xfId="0" applyFont="1" applyFill="1" applyAlignment="1">
      <alignment horizontal="right" vertical="center" readingOrder="2"/>
    </xf>
    <xf numFmtId="0" fontId="9" fillId="10" borderId="3" xfId="0" applyFont="1" applyFill="1" applyBorder="1" applyAlignment="1">
      <alignment horizontal="right" vertical="center" wrapText="1" readingOrder="2"/>
    </xf>
    <xf numFmtId="0" fontId="4" fillId="0" borderId="3" xfId="0" applyFont="1" applyBorder="1" applyAlignment="1">
      <alignment horizontal="right" vertical="center" wrapText="1"/>
    </xf>
    <xf numFmtId="0" fontId="3" fillId="0" borderId="3" xfId="0" applyFont="1" applyBorder="1" applyAlignment="1">
      <alignment horizontal="right" vertical="center" wrapText="1"/>
    </xf>
    <xf numFmtId="0" fontId="2" fillId="0" borderId="3" xfId="0" applyFont="1" applyBorder="1" applyAlignment="1">
      <alignment horizontal="center" vertical="center"/>
    </xf>
    <xf numFmtId="0" fontId="3" fillId="0" borderId="3" xfId="0" applyNumberFormat="1" applyFont="1" applyBorder="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right" vertical="center"/>
    </xf>
    <xf numFmtId="17" fontId="3" fillId="0" borderId="3" xfId="0" applyNumberFormat="1" applyFont="1" applyFill="1" applyBorder="1" applyAlignment="1">
      <alignment horizontal="right" vertical="center" wrapText="1"/>
    </xf>
    <xf numFmtId="0" fontId="10" fillId="2" borderId="3" xfId="0" applyFont="1" applyFill="1" applyBorder="1" applyAlignment="1">
      <alignment horizontal="right" vertical="center" wrapText="1"/>
    </xf>
    <xf numFmtId="0" fontId="11" fillId="2" borderId="3" xfId="0" applyFont="1" applyFill="1" applyBorder="1" applyAlignment="1">
      <alignment vertical="center" wrapText="1"/>
    </xf>
    <xf numFmtId="0" fontId="5" fillId="7" borderId="3" xfId="0" applyFont="1" applyFill="1" applyBorder="1" applyAlignment="1">
      <alignment horizontal="center" vertical="center" wrapText="1"/>
    </xf>
  </cellXfs>
  <cellStyles count="4">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63501</xdr:colOff>
      <xdr:row>0</xdr:row>
      <xdr:rowOff>52917</xdr:rowOff>
    </xdr:from>
    <xdr:to>
      <xdr:col>10</xdr:col>
      <xdr:colOff>185422</xdr:colOff>
      <xdr:row>2</xdr:row>
      <xdr:rowOff>402166</xdr:rowOff>
    </xdr:to>
    <xdr:sp macro="" textlink="">
      <xdr:nvSpPr>
        <xdr:cNvPr id="2" name="Rectangle 1" descr="MAIL"/>
        <xdr:cNvSpPr>
          <a:spLocks noChangeArrowheads="1"/>
        </xdr:cNvSpPr>
      </xdr:nvSpPr>
      <xdr:spPr bwMode="auto">
        <a:xfrm>
          <a:off x="10051801078" y="52917"/>
          <a:ext cx="1169671" cy="1195916"/>
        </a:xfrm>
        <a:prstGeom prst="rect">
          <a:avLst/>
        </a:prstGeom>
        <a:blipFill dpi="0" rotWithShape="1">
          <a:blip xmlns:r="http://schemas.openxmlformats.org/officeDocument/2006/relationships" r:embed="rId1" cstate="print"/>
          <a:srcRect/>
          <a:stretch>
            <a:fillRect/>
          </a:stretch>
        </a:blipFill>
        <a:ln>
          <a:noFill/>
        </a:ln>
        <a:extLst>
          <a:ext uri="{91240B29-F687-4F45-9708-019B960494DF}">
            <a14:hiddenLine xmlns=""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en-US"/>
        </a:p>
      </xdr:txBody>
    </xdr:sp>
    <xdr:clientData/>
  </xdr:twoCellAnchor>
  <xdr:twoCellAnchor editAs="oneCell">
    <xdr:from>
      <xdr:col>2</xdr:col>
      <xdr:colOff>137583</xdr:colOff>
      <xdr:row>0</xdr:row>
      <xdr:rowOff>0</xdr:rowOff>
    </xdr:from>
    <xdr:to>
      <xdr:col>3</xdr:col>
      <xdr:colOff>245592</xdr:colOff>
      <xdr:row>3</xdr:row>
      <xdr:rowOff>42332</xdr:rowOff>
    </xdr:to>
    <xdr:pic>
      <xdr:nvPicPr>
        <xdr:cNvPr id="3" name="Picture 2" descr="AfghanLogo001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10060400250" y="0"/>
          <a:ext cx="1301750" cy="131233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Q158"/>
  <sheetViews>
    <sheetView rightToLeft="1" tabSelected="1" view="pageBreakPreview" topLeftCell="A20" zoomScale="73" zoomScaleNormal="68" zoomScaleSheetLayoutView="73" workbookViewId="0">
      <selection activeCell="F21" sqref="F21:K21"/>
    </sheetView>
  </sheetViews>
  <sheetFormatPr defaultRowHeight="15"/>
  <cols>
    <col min="1" max="1" width="6" style="2" customWidth="1"/>
    <col min="2" max="2" width="13" style="2" customWidth="1"/>
    <col min="3" max="3" width="18" style="2" customWidth="1"/>
    <col min="4" max="4" width="28.28515625" style="2" bestFit="1" customWidth="1"/>
    <col min="5" max="5" width="24.28515625" style="2" customWidth="1"/>
    <col min="6" max="6" width="33.140625" style="2" customWidth="1"/>
    <col min="7" max="7" width="17" style="2" customWidth="1"/>
    <col min="8" max="8" width="19.28515625" style="2" customWidth="1"/>
    <col min="9" max="9" width="19.85546875" style="2" customWidth="1"/>
    <col min="10" max="10" width="20.140625" style="2" customWidth="1"/>
    <col min="11" max="11" width="25.85546875" style="2" customWidth="1"/>
    <col min="12" max="12" width="0.140625" style="2" hidden="1" customWidth="1"/>
    <col min="13" max="13" width="9.140625" style="2"/>
    <col min="14" max="14" width="14.85546875" style="2" customWidth="1"/>
    <col min="15" max="15" width="9.140625" style="2" customWidth="1"/>
    <col min="16" max="16" width="4.85546875" style="2" customWidth="1"/>
    <col min="17" max="17" width="16.85546875" style="2" bestFit="1" customWidth="1"/>
    <col min="18" max="18" width="10" style="2" bestFit="1" customWidth="1"/>
    <col min="19" max="16384" width="9.140625" style="2"/>
  </cols>
  <sheetData>
    <row r="1" spans="1:12" ht="33" customHeight="1">
      <c r="A1" s="137" t="s">
        <v>99</v>
      </c>
      <c r="B1" s="137"/>
      <c r="C1" s="137"/>
      <c r="D1" s="137"/>
      <c r="E1" s="137"/>
      <c r="F1" s="137"/>
      <c r="G1" s="137"/>
      <c r="H1" s="137"/>
      <c r="I1" s="137"/>
      <c r="J1" s="137"/>
      <c r="K1" s="137"/>
      <c r="L1" s="137"/>
    </row>
    <row r="2" spans="1:12" ht="33" customHeight="1">
      <c r="A2" s="137" t="s">
        <v>122</v>
      </c>
      <c r="B2" s="137"/>
      <c r="C2" s="137"/>
      <c r="D2" s="137"/>
      <c r="E2" s="137"/>
      <c r="F2" s="137"/>
      <c r="G2" s="137"/>
      <c r="H2" s="137"/>
      <c r="I2" s="137"/>
      <c r="J2" s="137"/>
      <c r="K2" s="137"/>
      <c r="L2" s="137"/>
    </row>
    <row r="3" spans="1:12" ht="33" customHeight="1">
      <c r="A3" s="137" t="s">
        <v>100</v>
      </c>
      <c r="B3" s="137"/>
      <c r="C3" s="137"/>
      <c r="D3" s="137"/>
      <c r="E3" s="137"/>
      <c r="F3" s="137"/>
      <c r="G3" s="137"/>
      <c r="H3" s="137"/>
      <c r="I3" s="137"/>
      <c r="J3" s="137"/>
      <c r="K3" s="137"/>
      <c r="L3" s="137"/>
    </row>
    <row r="4" spans="1:12" ht="34.5" customHeight="1">
      <c r="A4" s="137" t="s">
        <v>163</v>
      </c>
      <c r="B4" s="137"/>
      <c r="C4" s="137"/>
      <c r="D4" s="137"/>
      <c r="E4" s="137"/>
      <c r="F4" s="137"/>
      <c r="G4" s="137"/>
      <c r="H4" s="137"/>
      <c r="I4" s="137"/>
      <c r="J4" s="137"/>
      <c r="K4" s="137"/>
      <c r="L4" s="137"/>
    </row>
    <row r="5" spans="1:12" ht="34.5" customHeight="1">
      <c r="A5" s="175" t="s">
        <v>75</v>
      </c>
      <c r="B5" s="175"/>
      <c r="C5" s="175"/>
      <c r="D5" s="175"/>
      <c r="E5" s="175"/>
      <c r="F5" s="175"/>
      <c r="G5" s="175"/>
      <c r="H5" s="175"/>
      <c r="I5" s="175"/>
      <c r="J5" s="175"/>
      <c r="K5" s="175"/>
      <c r="L5" s="175"/>
    </row>
    <row r="6" spans="1:12" ht="34.5" customHeight="1">
      <c r="A6" s="143" t="s">
        <v>0</v>
      </c>
      <c r="B6" s="143"/>
      <c r="C6" s="143"/>
      <c r="D6" s="114" t="s">
        <v>115</v>
      </c>
      <c r="E6" s="115"/>
      <c r="F6" s="10"/>
      <c r="G6" s="10"/>
      <c r="H6" s="179" t="s">
        <v>70</v>
      </c>
      <c r="I6" s="179"/>
      <c r="J6" s="179"/>
      <c r="K6" s="179"/>
      <c r="L6" s="10"/>
    </row>
    <row r="7" spans="1:12" ht="34.5" customHeight="1">
      <c r="A7" s="144" t="s">
        <v>77</v>
      </c>
      <c r="B7" s="145"/>
      <c r="C7" s="146"/>
      <c r="D7" s="114" t="s">
        <v>91</v>
      </c>
      <c r="E7" s="115"/>
      <c r="F7" s="1"/>
      <c r="G7" s="1"/>
      <c r="H7" s="179" t="s">
        <v>71</v>
      </c>
      <c r="I7" s="179"/>
      <c r="J7" s="179" t="s">
        <v>72</v>
      </c>
      <c r="K7" s="179"/>
      <c r="L7" s="1"/>
    </row>
    <row r="8" spans="1:12" ht="34.5" customHeight="1">
      <c r="A8" s="144" t="s">
        <v>73</v>
      </c>
      <c r="B8" s="145"/>
      <c r="C8" s="146"/>
      <c r="D8" s="114" t="s">
        <v>121</v>
      </c>
      <c r="E8" s="115"/>
      <c r="F8" s="1"/>
      <c r="G8" s="1"/>
      <c r="H8" s="179">
        <v>1399</v>
      </c>
      <c r="I8" s="179"/>
      <c r="J8" s="179">
        <v>1400</v>
      </c>
      <c r="K8" s="179"/>
      <c r="L8" s="1"/>
    </row>
    <row r="9" spans="1:12" ht="34.5" customHeight="1">
      <c r="A9" s="144" t="s">
        <v>76</v>
      </c>
      <c r="B9" s="145"/>
      <c r="C9" s="146"/>
      <c r="D9" s="114" t="s">
        <v>114</v>
      </c>
      <c r="E9" s="115"/>
      <c r="F9" s="1"/>
      <c r="G9" s="1"/>
      <c r="H9" s="11"/>
      <c r="I9" s="11"/>
      <c r="J9" s="11"/>
      <c r="K9" s="11"/>
      <c r="L9" s="1"/>
    </row>
    <row r="10" spans="1:12" ht="34.5" customHeight="1">
      <c r="A10" s="181"/>
      <c r="B10" s="181"/>
      <c r="C10" s="181"/>
      <c r="D10" s="182"/>
      <c r="E10" s="182"/>
      <c r="F10" s="1"/>
      <c r="G10" s="1"/>
      <c r="H10" s="1"/>
      <c r="I10" s="1"/>
      <c r="J10" s="1"/>
      <c r="K10" s="1"/>
      <c r="L10" s="1"/>
    </row>
    <row r="11" spans="1:12" ht="156.75" customHeight="1">
      <c r="A11" s="177" t="s">
        <v>74</v>
      </c>
      <c r="B11" s="177"/>
      <c r="C11" s="177"/>
      <c r="D11" s="180" t="s">
        <v>171</v>
      </c>
      <c r="E11" s="180"/>
      <c r="F11" s="180"/>
      <c r="G11" s="180"/>
      <c r="H11" s="180"/>
      <c r="I11" s="180"/>
      <c r="J11" s="180"/>
      <c r="K11" s="180"/>
      <c r="L11" s="180"/>
    </row>
    <row r="12" spans="1:12" ht="223.5" customHeight="1">
      <c r="A12" s="177" t="s">
        <v>78</v>
      </c>
      <c r="B12" s="177"/>
      <c r="C12" s="177"/>
      <c r="D12" s="180" t="s">
        <v>101</v>
      </c>
      <c r="E12" s="180"/>
      <c r="F12" s="180"/>
      <c r="G12" s="180"/>
      <c r="H12" s="180"/>
      <c r="I12" s="180"/>
      <c r="J12" s="180"/>
      <c r="K12" s="180"/>
      <c r="L12" s="180"/>
    </row>
    <row r="13" spans="1:12" ht="75" customHeight="1">
      <c r="A13" s="177" t="s">
        <v>83</v>
      </c>
      <c r="B13" s="177"/>
      <c r="C13" s="177"/>
      <c r="D13" s="178" t="s">
        <v>98</v>
      </c>
      <c r="E13" s="178"/>
      <c r="F13" s="178"/>
      <c r="G13" s="178"/>
      <c r="H13" s="178"/>
      <c r="I13" s="178"/>
      <c r="J13" s="178"/>
      <c r="K13" s="178"/>
      <c r="L13" s="178"/>
    </row>
    <row r="14" spans="1:12" ht="16.5" customHeight="1">
      <c r="A14" s="170"/>
      <c r="B14" s="171"/>
      <c r="C14" s="171"/>
      <c r="D14" s="171"/>
      <c r="E14" s="171"/>
      <c r="F14" s="171"/>
      <c r="G14" s="171"/>
      <c r="H14" s="171"/>
      <c r="I14" s="171"/>
      <c r="J14" s="171"/>
      <c r="K14" s="172"/>
      <c r="L14" s="70"/>
    </row>
    <row r="15" spans="1:12" ht="27" customHeight="1">
      <c r="A15" s="173" t="s">
        <v>14</v>
      </c>
      <c r="B15" s="173"/>
      <c r="C15" s="173"/>
      <c r="D15" s="173"/>
      <c r="E15" s="173"/>
      <c r="F15" s="173"/>
      <c r="G15" s="173"/>
      <c r="H15" s="173"/>
      <c r="I15" s="173"/>
      <c r="J15" s="173"/>
      <c r="K15" s="173"/>
      <c r="L15" s="173"/>
    </row>
    <row r="16" spans="1:12" ht="34.5" customHeight="1">
      <c r="A16" s="174" t="s">
        <v>126</v>
      </c>
      <c r="B16" s="174"/>
      <c r="C16" s="174"/>
      <c r="D16" s="174"/>
      <c r="E16" s="174"/>
      <c r="F16" s="174" t="s">
        <v>127</v>
      </c>
      <c r="G16" s="174"/>
      <c r="H16" s="174"/>
      <c r="I16" s="174"/>
      <c r="J16" s="174"/>
      <c r="K16" s="174"/>
      <c r="L16" s="174"/>
    </row>
    <row r="17" spans="1:17" s="5" customFormat="1" ht="75.75" customHeight="1">
      <c r="A17" s="183" t="s">
        <v>193</v>
      </c>
      <c r="B17" s="183"/>
      <c r="C17" s="183"/>
      <c r="D17" s="183"/>
      <c r="E17" s="183"/>
      <c r="F17" s="169" t="s">
        <v>192</v>
      </c>
      <c r="G17" s="169"/>
      <c r="H17" s="169"/>
      <c r="I17" s="169"/>
      <c r="J17" s="169"/>
      <c r="K17" s="169"/>
      <c r="L17" s="169"/>
    </row>
    <row r="18" spans="1:17" s="5" customFormat="1" ht="52.5" customHeight="1">
      <c r="A18" s="169" t="s">
        <v>138</v>
      </c>
      <c r="B18" s="169"/>
      <c r="C18" s="169"/>
      <c r="D18" s="169"/>
      <c r="E18" s="169"/>
      <c r="F18" s="169" t="s">
        <v>172</v>
      </c>
      <c r="G18" s="169"/>
      <c r="H18" s="169"/>
      <c r="I18" s="169"/>
      <c r="J18" s="169"/>
      <c r="K18" s="169"/>
      <c r="L18" s="169"/>
    </row>
    <row r="19" spans="1:17" s="5" customFormat="1" ht="56.25" customHeight="1">
      <c r="A19" s="169" t="s">
        <v>139</v>
      </c>
      <c r="B19" s="169"/>
      <c r="C19" s="169"/>
      <c r="D19" s="169"/>
      <c r="E19" s="169"/>
      <c r="F19" s="169" t="s">
        <v>191</v>
      </c>
      <c r="G19" s="169"/>
      <c r="H19" s="169"/>
      <c r="I19" s="169"/>
      <c r="J19" s="169"/>
      <c r="K19" s="169"/>
      <c r="L19" s="169"/>
    </row>
    <row r="20" spans="1:17" s="5" customFormat="1" ht="57.75" customHeight="1">
      <c r="A20" s="169" t="s">
        <v>140</v>
      </c>
      <c r="B20" s="169"/>
      <c r="C20" s="169"/>
      <c r="D20" s="169"/>
      <c r="E20" s="169"/>
      <c r="F20" s="169" t="s">
        <v>173</v>
      </c>
      <c r="G20" s="169"/>
      <c r="H20" s="169"/>
      <c r="I20" s="169"/>
      <c r="J20" s="169"/>
      <c r="K20" s="169"/>
      <c r="L20" s="169"/>
    </row>
    <row r="21" spans="1:17" s="5" customFormat="1" ht="57.75" customHeight="1">
      <c r="A21" s="169" t="s">
        <v>141</v>
      </c>
      <c r="B21" s="169"/>
      <c r="C21" s="169"/>
      <c r="D21" s="169"/>
      <c r="E21" s="169"/>
      <c r="F21" s="168" t="s">
        <v>201</v>
      </c>
      <c r="G21" s="168"/>
      <c r="H21" s="168"/>
      <c r="I21" s="168"/>
      <c r="J21" s="168"/>
      <c r="K21" s="168"/>
      <c r="L21" s="73"/>
    </row>
    <row r="22" spans="1:17" s="5" customFormat="1" ht="60.75" customHeight="1">
      <c r="A22" s="169" t="s">
        <v>142</v>
      </c>
      <c r="B22" s="169"/>
      <c r="C22" s="169"/>
      <c r="D22" s="169"/>
      <c r="E22" s="169"/>
      <c r="F22" s="169" t="s">
        <v>164</v>
      </c>
      <c r="G22" s="169"/>
      <c r="H22" s="169"/>
      <c r="I22" s="169"/>
      <c r="J22" s="169"/>
      <c r="K22" s="169"/>
      <c r="L22" s="169"/>
    </row>
    <row r="23" spans="1:17" s="5" customFormat="1" ht="66.75" customHeight="1">
      <c r="A23" s="169" t="s">
        <v>96</v>
      </c>
      <c r="B23" s="169"/>
      <c r="C23" s="169"/>
      <c r="D23" s="169"/>
      <c r="E23" s="169"/>
      <c r="F23" s="169" t="s">
        <v>174</v>
      </c>
      <c r="G23" s="169"/>
      <c r="H23" s="169"/>
      <c r="I23" s="169"/>
      <c r="J23" s="169"/>
      <c r="K23" s="169"/>
      <c r="L23" s="169"/>
    </row>
    <row r="24" spans="1:17" s="5" customFormat="1" ht="9.75" customHeight="1">
      <c r="A24" s="73"/>
      <c r="B24" s="73"/>
      <c r="C24" s="73"/>
      <c r="D24" s="73"/>
      <c r="E24" s="73"/>
      <c r="F24" s="73"/>
      <c r="G24" s="73"/>
      <c r="H24" s="73"/>
      <c r="I24" s="73"/>
      <c r="J24" s="73"/>
      <c r="K24" s="73"/>
      <c r="L24" s="73"/>
    </row>
    <row r="25" spans="1:17" ht="34.5" customHeight="1">
      <c r="A25" s="176" t="s">
        <v>79</v>
      </c>
      <c r="B25" s="176"/>
      <c r="C25" s="176"/>
      <c r="D25" s="176"/>
      <c r="E25" s="176"/>
      <c r="F25" s="176"/>
      <c r="G25" s="176"/>
      <c r="H25" s="176"/>
      <c r="I25" s="176"/>
      <c r="J25" s="74"/>
      <c r="K25" s="74"/>
      <c r="L25" s="74"/>
    </row>
    <row r="26" spans="1:17" ht="24.75" customHeight="1">
      <c r="A26" s="184" t="s">
        <v>15</v>
      </c>
      <c r="B26" s="184"/>
      <c r="C26" s="184"/>
      <c r="D26" s="184"/>
      <c r="E26" s="184"/>
      <c r="F26" s="174" t="s">
        <v>97</v>
      </c>
      <c r="G26" s="185"/>
      <c r="H26" s="185"/>
      <c r="I26" s="185"/>
      <c r="J26" s="185"/>
      <c r="K26" s="185"/>
      <c r="L26" s="185"/>
    </row>
    <row r="27" spans="1:17" ht="15.75" customHeight="1">
      <c r="A27" s="147" t="s">
        <v>16</v>
      </c>
      <c r="B27" s="140" t="s">
        <v>80</v>
      </c>
      <c r="C27" s="140"/>
      <c r="D27" s="140" t="s">
        <v>129</v>
      </c>
      <c r="E27" s="140" t="s">
        <v>130</v>
      </c>
      <c r="F27" s="140" t="s">
        <v>131</v>
      </c>
      <c r="G27" s="140" t="s">
        <v>81</v>
      </c>
      <c r="H27" s="140" t="s">
        <v>132</v>
      </c>
      <c r="I27" s="140" t="s">
        <v>82</v>
      </c>
      <c r="J27" s="140"/>
      <c r="K27" s="140"/>
      <c r="L27" s="140"/>
    </row>
    <row r="28" spans="1:17" ht="29.25" customHeight="1">
      <c r="A28" s="147"/>
      <c r="B28" s="140"/>
      <c r="C28" s="140"/>
      <c r="D28" s="140"/>
      <c r="E28" s="140"/>
      <c r="F28" s="140"/>
      <c r="G28" s="140"/>
      <c r="H28" s="140"/>
      <c r="I28" s="140"/>
      <c r="J28" s="140"/>
      <c r="K28" s="140"/>
      <c r="L28" s="140"/>
    </row>
    <row r="29" spans="1:17" ht="34.5" customHeight="1">
      <c r="A29" s="80">
        <v>22</v>
      </c>
      <c r="B29" s="138" t="s">
        <v>92</v>
      </c>
      <c r="C29" s="138"/>
      <c r="D29" s="138">
        <v>50000000</v>
      </c>
      <c r="E29" s="139">
        <v>0.98</v>
      </c>
      <c r="F29" s="138">
        <v>50000000</v>
      </c>
      <c r="G29" s="138">
        <v>182312980</v>
      </c>
      <c r="H29" s="138">
        <v>182312980</v>
      </c>
      <c r="I29" s="162" t="s">
        <v>102</v>
      </c>
      <c r="J29" s="162"/>
      <c r="K29" s="162"/>
      <c r="L29" s="162"/>
      <c r="N29" s="6"/>
      <c r="Q29" s="7"/>
    </row>
    <row r="30" spans="1:17" ht="34.5" customHeight="1">
      <c r="A30" s="80">
        <v>25</v>
      </c>
      <c r="B30" s="138"/>
      <c r="C30" s="138"/>
      <c r="D30" s="138"/>
      <c r="E30" s="139"/>
      <c r="F30" s="138"/>
      <c r="G30" s="138"/>
      <c r="H30" s="138"/>
      <c r="I30" s="162"/>
      <c r="J30" s="162"/>
      <c r="K30" s="162"/>
      <c r="L30" s="162"/>
      <c r="N30" s="6"/>
    </row>
    <row r="31" spans="1:17" ht="22.5" customHeight="1">
      <c r="A31" s="160" t="s">
        <v>18</v>
      </c>
      <c r="B31" s="160"/>
      <c r="C31" s="160"/>
      <c r="D31" s="160"/>
      <c r="E31" s="160"/>
      <c r="F31" s="81">
        <f t="shared" ref="F31:H31" si="0">SUM(F29:F30)</f>
        <v>50000000</v>
      </c>
      <c r="G31" s="81">
        <f t="shared" si="0"/>
        <v>182312980</v>
      </c>
      <c r="H31" s="81">
        <f t="shared" si="0"/>
        <v>182312980</v>
      </c>
      <c r="I31" s="161"/>
      <c r="J31" s="161"/>
      <c r="K31" s="161"/>
      <c r="L31" s="161"/>
      <c r="Q31" s="8"/>
    </row>
    <row r="32" spans="1:17" ht="15" customHeight="1">
      <c r="A32" s="141"/>
      <c r="B32" s="141"/>
      <c r="C32" s="141"/>
      <c r="D32" s="141"/>
      <c r="E32" s="141"/>
      <c r="F32" s="141"/>
      <c r="G32" s="141"/>
      <c r="H32" s="141"/>
      <c r="I32" s="141"/>
      <c r="J32" s="141"/>
      <c r="K32" s="141"/>
      <c r="L32" s="141"/>
    </row>
    <row r="33" spans="1:12" ht="27" customHeight="1">
      <c r="A33" s="154" t="s">
        <v>1</v>
      </c>
      <c r="B33" s="142" t="s">
        <v>133</v>
      </c>
      <c r="C33" s="142"/>
      <c r="D33" s="142"/>
      <c r="E33" s="142"/>
      <c r="F33" s="142"/>
      <c r="G33" s="142"/>
      <c r="H33" s="142"/>
      <c r="I33" s="142"/>
      <c r="J33" s="142"/>
      <c r="K33" s="147" t="s">
        <v>82</v>
      </c>
      <c r="L33" s="82"/>
    </row>
    <row r="34" spans="1:12" ht="27" customHeight="1">
      <c r="A34" s="154"/>
      <c r="B34" s="142" t="s">
        <v>2</v>
      </c>
      <c r="C34" s="142"/>
      <c r="D34" s="142"/>
      <c r="E34" s="142"/>
      <c r="F34" s="83" t="s">
        <v>3</v>
      </c>
      <c r="G34" s="83" t="s">
        <v>4</v>
      </c>
      <c r="H34" s="83" t="s">
        <v>5</v>
      </c>
      <c r="I34" s="83" t="s">
        <v>6</v>
      </c>
      <c r="J34" s="83" t="s">
        <v>7</v>
      </c>
      <c r="K34" s="147"/>
      <c r="L34" s="82"/>
    </row>
    <row r="35" spans="1:12" ht="23.25" customHeight="1">
      <c r="A35" s="158" t="s">
        <v>123</v>
      </c>
      <c r="B35" s="158"/>
      <c r="C35" s="158"/>
      <c r="D35" s="158"/>
      <c r="E35" s="158"/>
      <c r="F35" s="52"/>
      <c r="G35" s="53"/>
      <c r="H35" s="40"/>
      <c r="I35" s="16"/>
      <c r="J35" s="54">
        <f>(J36+J37+J38+J39+J40+J41+J42+J43+J44+J45)</f>
        <v>46142260</v>
      </c>
      <c r="K35" s="159"/>
      <c r="L35" s="159"/>
    </row>
    <row r="36" spans="1:12" ht="36.75" customHeight="1">
      <c r="A36" s="67">
        <v>1</v>
      </c>
      <c r="B36" s="128" t="s">
        <v>195</v>
      </c>
      <c r="C36" s="128"/>
      <c r="D36" s="128"/>
      <c r="E36" s="128"/>
      <c r="F36" s="4" t="s">
        <v>169</v>
      </c>
      <c r="G36" s="72" t="s">
        <v>89</v>
      </c>
      <c r="H36" s="34">
        <v>3262</v>
      </c>
      <c r="I36" s="35">
        <v>5870</v>
      </c>
      <c r="J36" s="46">
        <f t="shared" ref="J36:J39" si="1">(H36*I36)</f>
        <v>19147940</v>
      </c>
      <c r="K36" s="131"/>
      <c r="L36" s="131"/>
    </row>
    <row r="37" spans="1:12" ht="24.75" customHeight="1">
      <c r="A37" s="67">
        <v>2</v>
      </c>
      <c r="B37" s="128" t="s">
        <v>194</v>
      </c>
      <c r="C37" s="128"/>
      <c r="D37" s="128"/>
      <c r="E37" s="128"/>
      <c r="F37" s="12" t="s">
        <v>147</v>
      </c>
      <c r="G37" s="72" t="s">
        <v>143</v>
      </c>
      <c r="H37" s="34">
        <v>280</v>
      </c>
      <c r="I37" s="35">
        <v>14500</v>
      </c>
      <c r="J37" s="46">
        <f>(H37*I37)</f>
        <v>4060000</v>
      </c>
      <c r="K37" s="131"/>
      <c r="L37" s="131"/>
    </row>
    <row r="38" spans="1:12" ht="27" customHeight="1">
      <c r="A38" s="67">
        <v>3</v>
      </c>
      <c r="B38" s="128" t="s">
        <v>183</v>
      </c>
      <c r="C38" s="128"/>
      <c r="D38" s="128"/>
      <c r="E38" s="128"/>
      <c r="F38" s="12" t="s">
        <v>180</v>
      </c>
      <c r="G38" s="72" t="s">
        <v>88</v>
      </c>
      <c r="H38" s="34">
        <v>380</v>
      </c>
      <c r="I38" s="35">
        <v>17310</v>
      </c>
      <c r="J38" s="46">
        <v>6727800</v>
      </c>
      <c r="K38" s="60"/>
      <c r="L38" s="60"/>
    </row>
    <row r="39" spans="1:12" ht="26.25" customHeight="1">
      <c r="A39" s="67">
        <v>4</v>
      </c>
      <c r="B39" s="128" t="s">
        <v>148</v>
      </c>
      <c r="C39" s="128"/>
      <c r="D39" s="128"/>
      <c r="E39" s="128"/>
      <c r="F39" s="4" t="s">
        <v>149</v>
      </c>
      <c r="G39" s="72" t="s">
        <v>90</v>
      </c>
      <c r="H39" s="34">
        <v>150</v>
      </c>
      <c r="I39" s="35">
        <v>58000</v>
      </c>
      <c r="J39" s="46">
        <f t="shared" si="1"/>
        <v>8700000</v>
      </c>
      <c r="K39" s="60"/>
      <c r="L39" s="60"/>
    </row>
    <row r="40" spans="1:12" ht="26.25" customHeight="1">
      <c r="A40" s="67">
        <v>5</v>
      </c>
      <c r="B40" s="128" t="s">
        <v>150</v>
      </c>
      <c r="C40" s="128"/>
      <c r="D40" s="128"/>
      <c r="E40" s="128"/>
      <c r="F40" s="4" t="s">
        <v>87</v>
      </c>
      <c r="G40" s="72" t="s">
        <v>88</v>
      </c>
      <c r="H40" s="34">
        <v>50</v>
      </c>
      <c r="I40" s="35">
        <v>11220</v>
      </c>
      <c r="J40" s="46">
        <v>675000</v>
      </c>
      <c r="K40" s="131"/>
      <c r="L40" s="131"/>
    </row>
    <row r="41" spans="1:12" ht="30" customHeight="1">
      <c r="A41" s="67">
        <v>6</v>
      </c>
      <c r="B41" s="128" t="s">
        <v>200</v>
      </c>
      <c r="C41" s="128"/>
      <c r="D41" s="128"/>
      <c r="E41" s="128"/>
      <c r="F41" s="4" t="s">
        <v>187</v>
      </c>
      <c r="G41" s="72" t="s">
        <v>88</v>
      </c>
      <c r="H41" s="34">
        <v>53</v>
      </c>
      <c r="I41" s="35">
        <v>7810</v>
      </c>
      <c r="J41" s="46">
        <v>420500</v>
      </c>
      <c r="K41" s="131"/>
      <c r="L41" s="131"/>
    </row>
    <row r="42" spans="1:12" ht="29.25" customHeight="1">
      <c r="A42" s="96">
        <v>7</v>
      </c>
      <c r="B42" s="128" t="s">
        <v>154</v>
      </c>
      <c r="C42" s="128"/>
      <c r="D42" s="128"/>
      <c r="E42" s="128"/>
      <c r="F42" s="4" t="s">
        <v>87</v>
      </c>
      <c r="G42" s="97"/>
      <c r="H42" s="34">
        <v>1</v>
      </c>
      <c r="I42" s="35">
        <v>401940</v>
      </c>
      <c r="J42" s="46">
        <f>(H42*I42)</f>
        <v>401940</v>
      </c>
      <c r="K42" s="98"/>
      <c r="L42" s="98"/>
    </row>
    <row r="43" spans="1:12" ht="24" customHeight="1">
      <c r="A43" s="67">
        <v>8</v>
      </c>
      <c r="B43" s="128" t="s">
        <v>167</v>
      </c>
      <c r="C43" s="128"/>
      <c r="D43" s="128"/>
      <c r="E43" s="128"/>
      <c r="F43" s="4" t="s">
        <v>125</v>
      </c>
      <c r="G43" s="72" t="s">
        <v>8</v>
      </c>
      <c r="H43" s="34">
        <v>4300</v>
      </c>
      <c r="I43" s="35">
        <v>1168</v>
      </c>
      <c r="J43" s="46">
        <v>5025480</v>
      </c>
      <c r="K43" s="131"/>
      <c r="L43" s="131"/>
    </row>
    <row r="44" spans="1:12" ht="24" customHeight="1">
      <c r="A44" s="67">
        <v>9</v>
      </c>
      <c r="B44" s="128" t="s">
        <v>155</v>
      </c>
      <c r="C44" s="128"/>
      <c r="D44" s="128"/>
      <c r="E44" s="128"/>
      <c r="F44" s="4" t="s">
        <v>124</v>
      </c>
      <c r="G44" s="99"/>
      <c r="H44" s="34">
        <v>1</v>
      </c>
      <c r="I44" s="35">
        <v>350000</v>
      </c>
      <c r="J44" s="46">
        <v>490280</v>
      </c>
      <c r="K44" s="60"/>
      <c r="L44" s="60"/>
    </row>
    <row r="45" spans="1:12" ht="24.75" customHeight="1">
      <c r="A45" s="67">
        <v>10</v>
      </c>
      <c r="B45" s="128" t="s">
        <v>86</v>
      </c>
      <c r="C45" s="128"/>
      <c r="D45" s="128"/>
      <c r="E45" s="128"/>
      <c r="F45" s="4" t="s">
        <v>87</v>
      </c>
      <c r="G45" s="99"/>
      <c r="H45" s="34">
        <v>1</v>
      </c>
      <c r="I45" s="35">
        <v>493320</v>
      </c>
      <c r="J45" s="46">
        <f t="shared" ref="J45" si="2">I45*H45</f>
        <v>493320</v>
      </c>
      <c r="K45" s="131"/>
      <c r="L45" s="131"/>
    </row>
    <row r="46" spans="1:12" ht="22.5" customHeight="1">
      <c r="A46" s="135" t="s">
        <v>144</v>
      </c>
      <c r="B46" s="135"/>
      <c r="C46" s="135"/>
      <c r="D46" s="135"/>
      <c r="E46" s="135"/>
      <c r="F46" s="135"/>
      <c r="G46" s="135"/>
      <c r="H46" s="63">
        <f>SUM(H47:H55)</f>
        <v>3262</v>
      </c>
      <c r="I46" s="63">
        <f>SUM(I47:I55)</f>
        <v>52830</v>
      </c>
      <c r="J46" s="15">
        <f>(J47+J48+J49+J50+J51+J52+J53+J54+J55)</f>
        <v>19147940</v>
      </c>
      <c r="K46" s="126"/>
      <c r="L46" s="126"/>
    </row>
    <row r="47" spans="1:12" ht="26.25" customHeight="1">
      <c r="A47" s="67">
        <v>1</v>
      </c>
      <c r="B47" s="128" t="s">
        <v>184</v>
      </c>
      <c r="C47" s="128"/>
      <c r="D47" s="128"/>
      <c r="E47" s="128"/>
      <c r="F47" s="31" t="s">
        <v>87</v>
      </c>
      <c r="G47" s="100" t="s">
        <v>88</v>
      </c>
      <c r="H47" s="34">
        <v>302</v>
      </c>
      <c r="I47" s="35">
        <v>5870</v>
      </c>
      <c r="J47" s="46">
        <f t="shared" ref="J47:J55" si="3">(H47*I47)</f>
        <v>1772740</v>
      </c>
      <c r="K47" s="131"/>
      <c r="L47" s="131"/>
    </row>
    <row r="48" spans="1:12" ht="21.75" customHeight="1">
      <c r="A48" s="67">
        <v>2</v>
      </c>
      <c r="B48" s="128" t="s">
        <v>170</v>
      </c>
      <c r="C48" s="128"/>
      <c r="D48" s="128"/>
      <c r="E48" s="128"/>
      <c r="F48" s="31" t="s">
        <v>38</v>
      </c>
      <c r="G48" s="100" t="s">
        <v>88</v>
      </c>
      <c r="H48" s="34">
        <v>370</v>
      </c>
      <c r="I48" s="46">
        <v>5870</v>
      </c>
      <c r="J48" s="46">
        <f t="shared" si="3"/>
        <v>2171900</v>
      </c>
      <c r="K48" s="131"/>
      <c r="L48" s="131"/>
    </row>
    <row r="49" spans="1:12" ht="21" customHeight="1">
      <c r="A49" s="67">
        <v>3</v>
      </c>
      <c r="B49" s="128" t="s">
        <v>170</v>
      </c>
      <c r="C49" s="128"/>
      <c r="D49" s="128"/>
      <c r="E49" s="128"/>
      <c r="F49" s="31" t="s">
        <v>44</v>
      </c>
      <c r="G49" s="100" t="s">
        <v>88</v>
      </c>
      <c r="H49" s="34">
        <v>370</v>
      </c>
      <c r="I49" s="35">
        <v>5870</v>
      </c>
      <c r="J49" s="46">
        <f t="shared" si="3"/>
        <v>2171900</v>
      </c>
      <c r="K49" s="131"/>
      <c r="L49" s="131"/>
    </row>
    <row r="50" spans="1:12" ht="21.75" customHeight="1">
      <c r="A50" s="94">
        <v>4</v>
      </c>
      <c r="B50" s="128" t="s">
        <v>185</v>
      </c>
      <c r="C50" s="128"/>
      <c r="D50" s="128"/>
      <c r="E50" s="128"/>
      <c r="F50" s="31" t="s">
        <v>53</v>
      </c>
      <c r="G50" s="100" t="s">
        <v>88</v>
      </c>
      <c r="H50" s="34">
        <v>370</v>
      </c>
      <c r="I50" s="35">
        <v>5870</v>
      </c>
      <c r="J50" s="46">
        <f>(H50*I50)</f>
        <v>2171900</v>
      </c>
      <c r="K50" s="95"/>
      <c r="L50" s="95"/>
    </row>
    <row r="51" spans="1:12" ht="24" customHeight="1">
      <c r="A51" s="94">
        <v>5</v>
      </c>
      <c r="B51" s="128" t="s">
        <v>170</v>
      </c>
      <c r="C51" s="128"/>
      <c r="D51" s="128"/>
      <c r="E51" s="128"/>
      <c r="F51" s="31" t="s">
        <v>47</v>
      </c>
      <c r="G51" s="100" t="s">
        <v>88</v>
      </c>
      <c r="H51" s="34">
        <v>370</v>
      </c>
      <c r="I51" s="35">
        <v>5870</v>
      </c>
      <c r="J51" s="46">
        <f>(H51*I51)</f>
        <v>2171900</v>
      </c>
      <c r="K51" s="95"/>
      <c r="L51" s="95"/>
    </row>
    <row r="52" spans="1:12" ht="18.75" customHeight="1">
      <c r="A52" s="102">
        <v>6</v>
      </c>
      <c r="B52" s="128" t="s">
        <v>186</v>
      </c>
      <c r="C52" s="128"/>
      <c r="D52" s="128"/>
      <c r="E52" s="128"/>
      <c r="F52" s="31" t="s">
        <v>37</v>
      </c>
      <c r="G52" s="103" t="s">
        <v>88</v>
      </c>
      <c r="H52" s="34">
        <v>370</v>
      </c>
      <c r="I52" s="35">
        <v>5870</v>
      </c>
      <c r="J52" s="46">
        <f>(H52*I52)</f>
        <v>2171900</v>
      </c>
      <c r="K52" s="101"/>
      <c r="L52" s="101"/>
    </row>
    <row r="53" spans="1:12" ht="20.25" customHeight="1">
      <c r="A53" s="67">
        <v>7</v>
      </c>
      <c r="B53" s="128" t="s">
        <v>170</v>
      </c>
      <c r="C53" s="128"/>
      <c r="D53" s="128"/>
      <c r="E53" s="128"/>
      <c r="F53" s="47" t="s">
        <v>39</v>
      </c>
      <c r="G53" s="100" t="s">
        <v>88</v>
      </c>
      <c r="H53" s="34">
        <v>370</v>
      </c>
      <c r="I53" s="35">
        <v>5870</v>
      </c>
      <c r="J53" s="46">
        <f t="shared" si="3"/>
        <v>2171900</v>
      </c>
      <c r="K53" s="131"/>
      <c r="L53" s="131"/>
    </row>
    <row r="54" spans="1:12" ht="24" customHeight="1">
      <c r="A54" s="67">
        <v>8</v>
      </c>
      <c r="B54" s="128" t="s">
        <v>170</v>
      </c>
      <c r="C54" s="128"/>
      <c r="D54" s="128"/>
      <c r="E54" s="128"/>
      <c r="F54" s="31" t="s">
        <v>30</v>
      </c>
      <c r="G54" s="100" t="s">
        <v>88</v>
      </c>
      <c r="H54" s="34">
        <v>370</v>
      </c>
      <c r="I54" s="35">
        <v>5870</v>
      </c>
      <c r="J54" s="46">
        <f t="shared" si="3"/>
        <v>2171900</v>
      </c>
      <c r="K54" s="131"/>
      <c r="L54" s="131"/>
    </row>
    <row r="55" spans="1:12" ht="24" customHeight="1">
      <c r="A55" s="67">
        <v>9</v>
      </c>
      <c r="B55" s="128" t="s">
        <v>170</v>
      </c>
      <c r="C55" s="128"/>
      <c r="D55" s="128"/>
      <c r="E55" s="128"/>
      <c r="F55" s="31" t="s">
        <v>33</v>
      </c>
      <c r="G55" s="72" t="s">
        <v>88</v>
      </c>
      <c r="H55" s="34">
        <v>370</v>
      </c>
      <c r="I55" s="35">
        <v>5870</v>
      </c>
      <c r="J55" s="46">
        <f t="shared" si="3"/>
        <v>2171900</v>
      </c>
      <c r="K55" s="131"/>
      <c r="L55" s="131"/>
    </row>
    <row r="56" spans="1:12" ht="27" customHeight="1">
      <c r="A56" s="135" t="s">
        <v>199</v>
      </c>
      <c r="B56" s="135"/>
      <c r="C56" s="135"/>
      <c r="D56" s="135"/>
      <c r="E56" s="135"/>
      <c r="F56" s="135"/>
      <c r="G56" s="135"/>
      <c r="H56" s="63">
        <f>SUM(H58:H59)</f>
        <v>200</v>
      </c>
      <c r="I56" s="63">
        <f>SUM(I58:I59)</f>
        <v>29000</v>
      </c>
      <c r="J56" s="15">
        <f>SUM(J57:J59)</f>
        <v>4060000</v>
      </c>
      <c r="K56" s="126"/>
      <c r="L56" s="126"/>
    </row>
    <row r="57" spans="1:12" ht="21.75" customHeight="1">
      <c r="A57" s="55">
        <v>1</v>
      </c>
      <c r="B57" s="128" t="s">
        <v>196</v>
      </c>
      <c r="C57" s="128"/>
      <c r="D57" s="128"/>
      <c r="E57" s="128"/>
      <c r="F57" s="48" t="s">
        <v>28</v>
      </c>
      <c r="G57" s="48" t="s">
        <v>143</v>
      </c>
      <c r="H57" s="42">
        <v>80</v>
      </c>
      <c r="I57" s="42">
        <v>14500</v>
      </c>
      <c r="J57" s="42">
        <f>(H57*I57)</f>
        <v>1160000</v>
      </c>
      <c r="K57" s="56"/>
      <c r="L57" s="63"/>
    </row>
    <row r="58" spans="1:12" ht="22.5" customHeight="1">
      <c r="A58" s="67">
        <v>2</v>
      </c>
      <c r="B58" s="128" t="s">
        <v>168</v>
      </c>
      <c r="C58" s="128"/>
      <c r="D58" s="128"/>
      <c r="E58" s="128"/>
      <c r="F58" s="31" t="s">
        <v>35</v>
      </c>
      <c r="G58" s="31" t="s">
        <v>143</v>
      </c>
      <c r="H58" s="32">
        <v>100</v>
      </c>
      <c r="I58" s="33">
        <v>14500</v>
      </c>
      <c r="J58" s="39">
        <f t="shared" ref="J58:J59" si="4">(H58*I58)</f>
        <v>1450000</v>
      </c>
      <c r="K58" s="127"/>
      <c r="L58" s="127"/>
    </row>
    <row r="59" spans="1:12" ht="20.25" customHeight="1">
      <c r="A59" s="67">
        <v>3</v>
      </c>
      <c r="B59" s="128" t="s">
        <v>168</v>
      </c>
      <c r="C59" s="128"/>
      <c r="D59" s="128"/>
      <c r="E59" s="128"/>
      <c r="F59" s="31" t="s">
        <v>87</v>
      </c>
      <c r="G59" s="31" t="s">
        <v>143</v>
      </c>
      <c r="H59" s="32">
        <v>100</v>
      </c>
      <c r="I59" s="33">
        <v>14500</v>
      </c>
      <c r="J59" s="39">
        <f t="shared" si="4"/>
        <v>1450000</v>
      </c>
      <c r="K59" s="127"/>
      <c r="L59" s="127"/>
    </row>
    <row r="60" spans="1:12" ht="20.25" customHeight="1">
      <c r="A60" s="135" t="s">
        <v>198</v>
      </c>
      <c r="B60" s="135"/>
      <c r="C60" s="135"/>
      <c r="D60" s="135"/>
      <c r="E60" s="135"/>
      <c r="F60" s="135"/>
      <c r="G60" s="135"/>
      <c r="H60" s="63"/>
      <c r="I60" s="63"/>
      <c r="J60" s="15">
        <v>6727800</v>
      </c>
      <c r="K60" s="126"/>
      <c r="L60" s="126"/>
    </row>
    <row r="61" spans="1:12" ht="20.25" customHeight="1">
      <c r="A61" s="55">
        <v>1</v>
      </c>
      <c r="B61" s="128" t="s">
        <v>188</v>
      </c>
      <c r="C61" s="128"/>
      <c r="D61" s="128"/>
      <c r="E61" s="128"/>
      <c r="F61" s="48" t="s">
        <v>87</v>
      </c>
      <c r="G61" s="65" t="s">
        <v>88</v>
      </c>
      <c r="H61" s="42">
        <v>180</v>
      </c>
      <c r="I61" s="42">
        <v>17704</v>
      </c>
      <c r="J61" s="42">
        <f t="shared" ref="J61:J63" si="5">(H61*I61)</f>
        <v>3186720</v>
      </c>
      <c r="K61" s="56"/>
      <c r="L61" s="63"/>
    </row>
    <row r="62" spans="1:12" ht="20.25" customHeight="1">
      <c r="A62" s="55">
        <v>2</v>
      </c>
      <c r="B62" s="128" t="s">
        <v>189</v>
      </c>
      <c r="C62" s="128"/>
      <c r="D62" s="128"/>
      <c r="E62" s="128"/>
      <c r="F62" s="48" t="s">
        <v>9</v>
      </c>
      <c r="G62" s="65" t="s">
        <v>88</v>
      </c>
      <c r="H62" s="42">
        <v>100</v>
      </c>
      <c r="I62" s="42">
        <v>17704</v>
      </c>
      <c r="J62" s="42">
        <f t="shared" si="5"/>
        <v>1770400</v>
      </c>
      <c r="K62" s="56"/>
      <c r="L62" s="63"/>
    </row>
    <row r="63" spans="1:12" ht="20.25" customHeight="1">
      <c r="A63" s="55">
        <v>3</v>
      </c>
      <c r="B63" s="128" t="s">
        <v>190</v>
      </c>
      <c r="C63" s="128"/>
      <c r="D63" s="128"/>
      <c r="E63" s="128"/>
      <c r="F63" s="48" t="s">
        <v>46</v>
      </c>
      <c r="G63" s="65" t="s">
        <v>88</v>
      </c>
      <c r="H63" s="42">
        <v>100</v>
      </c>
      <c r="I63" s="42">
        <v>17704</v>
      </c>
      <c r="J63" s="42">
        <f t="shared" si="5"/>
        <v>1770400</v>
      </c>
      <c r="K63" s="56"/>
      <c r="L63" s="63"/>
    </row>
    <row r="64" spans="1:12" ht="25.5" customHeight="1">
      <c r="A64" s="135" t="s">
        <v>151</v>
      </c>
      <c r="B64" s="135"/>
      <c r="C64" s="135"/>
      <c r="D64" s="135"/>
      <c r="E64" s="135"/>
      <c r="F64" s="135"/>
      <c r="G64" s="135"/>
      <c r="H64" s="63"/>
      <c r="I64" s="63"/>
      <c r="J64" s="15">
        <f>SUM(J65:J67)</f>
        <v>8700000</v>
      </c>
      <c r="K64" s="126"/>
      <c r="L64" s="126"/>
    </row>
    <row r="65" spans="1:12" ht="24" customHeight="1">
      <c r="A65" s="67">
        <v>1</v>
      </c>
      <c r="B65" s="128" t="s">
        <v>177</v>
      </c>
      <c r="C65" s="128"/>
      <c r="D65" s="128"/>
      <c r="E65" s="128"/>
      <c r="F65" s="31" t="s">
        <v>87</v>
      </c>
      <c r="G65" s="31" t="s">
        <v>90</v>
      </c>
      <c r="H65" s="32">
        <v>90</v>
      </c>
      <c r="I65" s="33">
        <v>58000</v>
      </c>
      <c r="J65" s="39">
        <f>I65*H65</f>
        <v>5220000</v>
      </c>
      <c r="K65" s="127"/>
      <c r="L65" s="127"/>
    </row>
    <row r="66" spans="1:12" ht="24" customHeight="1">
      <c r="A66" s="67">
        <v>2</v>
      </c>
      <c r="B66" s="128" t="s">
        <v>178</v>
      </c>
      <c r="C66" s="128"/>
      <c r="D66" s="128"/>
      <c r="E66" s="128"/>
      <c r="F66" s="47" t="s">
        <v>34</v>
      </c>
      <c r="G66" s="31" t="s">
        <v>90</v>
      </c>
      <c r="H66" s="32">
        <v>30</v>
      </c>
      <c r="I66" s="33">
        <v>58000</v>
      </c>
      <c r="J66" s="39">
        <f>(H66*I66)</f>
        <v>1740000</v>
      </c>
      <c r="K66" s="68"/>
      <c r="L66" s="68"/>
    </row>
    <row r="67" spans="1:12" ht="24" customHeight="1">
      <c r="A67" s="67">
        <v>3</v>
      </c>
      <c r="B67" s="128" t="s">
        <v>178</v>
      </c>
      <c r="C67" s="128"/>
      <c r="D67" s="128"/>
      <c r="E67" s="128"/>
      <c r="F67" s="31" t="s">
        <v>42</v>
      </c>
      <c r="G67" s="31" t="s">
        <v>90</v>
      </c>
      <c r="H67" s="32">
        <v>30</v>
      </c>
      <c r="I67" s="33">
        <v>58000</v>
      </c>
      <c r="J67" s="39">
        <f>(H67*I67)</f>
        <v>1740000</v>
      </c>
      <c r="K67" s="68"/>
      <c r="L67" s="68"/>
    </row>
    <row r="68" spans="1:12" ht="20.25" customHeight="1">
      <c r="A68" s="163" t="s">
        <v>179</v>
      </c>
      <c r="B68" s="163"/>
      <c r="C68" s="163"/>
      <c r="D68" s="163"/>
      <c r="E68" s="163"/>
      <c r="F68" s="163"/>
      <c r="G68" s="163"/>
      <c r="H68" s="44"/>
      <c r="I68" s="17"/>
      <c r="J68" s="45">
        <f>(J70+J69)</f>
        <v>675000</v>
      </c>
      <c r="K68" s="57"/>
      <c r="L68" s="69"/>
    </row>
    <row r="69" spans="1:12" ht="20.25" customHeight="1">
      <c r="A69" s="55">
        <v>1</v>
      </c>
      <c r="B69" s="165" t="s">
        <v>176</v>
      </c>
      <c r="C69" s="166"/>
      <c r="D69" s="166"/>
      <c r="E69" s="167"/>
      <c r="F69" s="48" t="s">
        <v>87</v>
      </c>
      <c r="G69" s="105" t="s">
        <v>88</v>
      </c>
      <c r="H69" s="43">
        <v>50</v>
      </c>
      <c r="I69" s="39">
        <v>7620</v>
      </c>
      <c r="J69" s="107">
        <v>495000</v>
      </c>
      <c r="K69" s="104"/>
      <c r="L69" s="106"/>
    </row>
    <row r="70" spans="1:12" ht="20.25" customHeight="1">
      <c r="A70" s="55">
        <v>2</v>
      </c>
      <c r="B70" s="157" t="s">
        <v>181</v>
      </c>
      <c r="C70" s="157"/>
      <c r="D70" s="157"/>
      <c r="E70" s="157"/>
      <c r="F70" s="48" t="s">
        <v>87</v>
      </c>
      <c r="G70" s="105" t="s">
        <v>182</v>
      </c>
      <c r="H70" s="43">
        <v>12</v>
      </c>
      <c r="I70" s="39">
        <v>15000</v>
      </c>
      <c r="J70" s="39">
        <f>(H70*I70)</f>
        <v>180000</v>
      </c>
      <c r="K70" s="156"/>
      <c r="L70" s="156"/>
    </row>
    <row r="71" spans="1:12" ht="20.25" customHeight="1">
      <c r="A71" s="135" t="s">
        <v>159</v>
      </c>
      <c r="B71" s="135"/>
      <c r="C71" s="135"/>
      <c r="D71" s="135"/>
      <c r="E71" s="135"/>
      <c r="F71" s="135"/>
      <c r="G71" s="135"/>
      <c r="H71" s="13"/>
      <c r="I71" s="14"/>
      <c r="J71" s="18">
        <f>(J72)</f>
        <v>420500</v>
      </c>
      <c r="K71" s="152"/>
      <c r="L71" s="152"/>
    </row>
    <row r="72" spans="1:12" ht="20.25" customHeight="1">
      <c r="A72" s="55">
        <v>1</v>
      </c>
      <c r="B72" s="128" t="s">
        <v>197</v>
      </c>
      <c r="C72" s="128"/>
      <c r="D72" s="128"/>
      <c r="E72" s="128"/>
      <c r="F72" s="48" t="s">
        <v>87</v>
      </c>
      <c r="G72" s="65" t="s">
        <v>88</v>
      </c>
      <c r="H72" s="43">
        <v>53</v>
      </c>
      <c r="I72" s="39">
        <v>7810</v>
      </c>
      <c r="J72" s="39">
        <v>420500</v>
      </c>
      <c r="K72" s="64"/>
      <c r="L72" s="69"/>
    </row>
    <row r="73" spans="1:12" ht="20.25" customHeight="1">
      <c r="A73" s="135" t="s">
        <v>160</v>
      </c>
      <c r="B73" s="135"/>
      <c r="C73" s="135"/>
      <c r="D73" s="135"/>
      <c r="E73" s="135"/>
      <c r="F73" s="135"/>
      <c r="G73" s="135"/>
      <c r="H73" s="13"/>
      <c r="I73" s="14"/>
      <c r="J73" s="18">
        <f>(J74+J75+J76)</f>
        <v>1385540</v>
      </c>
      <c r="K73" s="152"/>
      <c r="L73" s="152"/>
    </row>
    <row r="74" spans="1:12" ht="27" customHeight="1">
      <c r="A74" s="67">
        <v>1</v>
      </c>
      <c r="B74" s="128" t="s">
        <v>86</v>
      </c>
      <c r="C74" s="128"/>
      <c r="D74" s="128"/>
      <c r="E74" s="128"/>
      <c r="F74" s="31" t="s">
        <v>124</v>
      </c>
      <c r="G74" s="31" t="s">
        <v>8</v>
      </c>
      <c r="H74" s="32">
        <v>1</v>
      </c>
      <c r="I74" s="33">
        <v>493320</v>
      </c>
      <c r="J74" s="39">
        <f>I74*H74</f>
        <v>493320</v>
      </c>
      <c r="K74" s="127"/>
      <c r="L74" s="127"/>
    </row>
    <row r="75" spans="1:12" ht="27" customHeight="1">
      <c r="A75" s="67">
        <v>2</v>
      </c>
      <c r="B75" s="128" t="s">
        <v>154</v>
      </c>
      <c r="C75" s="128"/>
      <c r="D75" s="128"/>
      <c r="E75" s="128"/>
      <c r="F75" s="31" t="s">
        <v>124</v>
      </c>
      <c r="G75" s="31" t="s">
        <v>8</v>
      </c>
      <c r="H75" s="32">
        <v>1</v>
      </c>
      <c r="I75" s="33">
        <v>401940</v>
      </c>
      <c r="J75" s="39">
        <f>(H75*I75)</f>
        <v>401940</v>
      </c>
      <c r="K75" s="68"/>
      <c r="L75" s="68"/>
    </row>
    <row r="76" spans="1:12" ht="27" customHeight="1">
      <c r="A76" s="67">
        <v>3</v>
      </c>
      <c r="B76" s="128" t="s">
        <v>155</v>
      </c>
      <c r="C76" s="128"/>
      <c r="D76" s="128"/>
      <c r="E76" s="128"/>
      <c r="F76" s="31" t="s">
        <v>124</v>
      </c>
      <c r="G76" s="31" t="s">
        <v>8</v>
      </c>
      <c r="H76" s="31">
        <v>1</v>
      </c>
      <c r="I76" s="31">
        <v>490280</v>
      </c>
      <c r="J76" s="47">
        <v>490280</v>
      </c>
      <c r="K76" s="41"/>
      <c r="L76" s="68"/>
    </row>
    <row r="77" spans="1:12" ht="27" customHeight="1">
      <c r="A77" s="135" t="s">
        <v>161</v>
      </c>
      <c r="B77" s="135"/>
      <c r="C77" s="135"/>
      <c r="D77" s="135"/>
      <c r="E77" s="135"/>
      <c r="F77" s="135"/>
      <c r="G77" s="135"/>
      <c r="H77" s="20"/>
      <c r="I77" s="21"/>
      <c r="J77" s="18">
        <f>(J81+J80+J79+J78)</f>
        <v>6843220</v>
      </c>
      <c r="K77" s="152"/>
      <c r="L77" s="152"/>
    </row>
    <row r="78" spans="1:12" ht="28.5" customHeight="1">
      <c r="A78" s="67">
        <v>1</v>
      </c>
      <c r="B78" s="128" t="s">
        <v>166</v>
      </c>
      <c r="C78" s="128"/>
      <c r="D78" s="128"/>
      <c r="E78" s="128"/>
      <c r="F78" s="31"/>
      <c r="G78" s="31" t="s">
        <v>8</v>
      </c>
      <c r="H78" s="32">
        <v>4232</v>
      </c>
      <c r="I78" s="33">
        <v>923</v>
      </c>
      <c r="J78" s="39">
        <v>3904500</v>
      </c>
      <c r="K78" s="127"/>
      <c r="L78" s="127"/>
    </row>
    <row r="79" spans="1:12" ht="28.5" customHeight="1">
      <c r="A79" s="67">
        <v>2</v>
      </c>
      <c r="B79" s="128" t="s">
        <v>152</v>
      </c>
      <c r="C79" s="128"/>
      <c r="D79" s="128"/>
      <c r="E79" s="128"/>
      <c r="F79" s="31" t="s">
        <v>124</v>
      </c>
      <c r="G79" s="31" t="s">
        <v>8</v>
      </c>
      <c r="H79" s="32">
        <v>70</v>
      </c>
      <c r="I79" s="33">
        <v>16014</v>
      </c>
      <c r="J79" s="39">
        <f>(H79*I79)</f>
        <v>1120980</v>
      </c>
      <c r="K79" s="127"/>
      <c r="L79" s="127"/>
    </row>
    <row r="80" spans="1:12" ht="33" customHeight="1">
      <c r="A80" s="67">
        <v>3</v>
      </c>
      <c r="B80" s="128" t="s">
        <v>119</v>
      </c>
      <c r="C80" s="128"/>
      <c r="D80" s="128"/>
      <c r="E80" s="128"/>
      <c r="F80" s="31" t="s">
        <v>124</v>
      </c>
      <c r="G80" s="31" t="s">
        <v>8</v>
      </c>
      <c r="H80" s="32">
        <v>1</v>
      </c>
      <c r="I80" s="33">
        <v>569740</v>
      </c>
      <c r="J80" s="39">
        <v>569740</v>
      </c>
      <c r="K80" s="127"/>
      <c r="L80" s="127"/>
    </row>
    <row r="81" spans="1:12" ht="33" customHeight="1">
      <c r="A81" s="67">
        <v>4</v>
      </c>
      <c r="B81" s="128" t="s">
        <v>153</v>
      </c>
      <c r="C81" s="128"/>
      <c r="D81" s="128"/>
      <c r="E81" s="128"/>
      <c r="F81" s="31" t="s">
        <v>124</v>
      </c>
      <c r="G81" s="31" t="s">
        <v>8</v>
      </c>
      <c r="H81" s="32">
        <v>10</v>
      </c>
      <c r="I81" s="33">
        <v>124800</v>
      </c>
      <c r="J81" s="39">
        <f>I81*H81</f>
        <v>1248000</v>
      </c>
      <c r="K81" s="127"/>
      <c r="L81" s="127"/>
    </row>
    <row r="82" spans="1:12" ht="22.5" customHeight="1">
      <c r="A82" s="141"/>
      <c r="B82" s="141"/>
      <c r="C82" s="141"/>
      <c r="D82" s="141"/>
      <c r="E82" s="141"/>
      <c r="F82" s="141"/>
      <c r="G82" s="141"/>
      <c r="H82" s="141"/>
      <c r="I82" s="141"/>
      <c r="J82" s="141"/>
      <c r="K82" s="141"/>
      <c r="L82" s="141"/>
    </row>
    <row r="83" spans="1:12" ht="31.5" customHeight="1">
      <c r="A83" s="155" t="s">
        <v>162</v>
      </c>
      <c r="B83" s="155"/>
      <c r="C83" s="155"/>
      <c r="D83" s="155"/>
      <c r="E83" s="155"/>
      <c r="F83" s="155"/>
      <c r="G83" s="155"/>
      <c r="H83" s="155"/>
      <c r="I83" s="155"/>
      <c r="J83" s="50">
        <f>SUM(J86:J88)</f>
        <v>2040000</v>
      </c>
      <c r="K83" s="49"/>
      <c r="L83" s="49"/>
    </row>
    <row r="84" spans="1:12" ht="27" customHeight="1">
      <c r="A84" s="154" t="s">
        <v>1</v>
      </c>
      <c r="B84" s="142" t="s">
        <v>128</v>
      </c>
      <c r="C84" s="142"/>
      <c r="D84" s="142"/>
      <c r="E84" s="142"/>
      <c r="F84" s="142"/>
      <c r="G84" s="142"/>
      <c r="H84" s="142"/>
      <c r="I84" s="142"/>
      <c r="J84" s="142"/>
      <c r="K84" s="147" t="s">
        <v>82</v>
      </c>
      <c r="L84" s="147"/>
    </row>
    <row r="85" spans="1:12" ht="27" customHeight="1">
      <c r="A85" s="154"/>
      <c r="B85" s="142" t="s">
        <v>106</v>
      </c>
      <c r="C85" s="142"/>
      <c r="D85" s="142"/>
      <c r="E85" s="142"/>
      <c r="F85" s="83" t="s">
        <v>107</v>
      </c>
      <c r="G85" s="83" t="s">
        <v>4</v>
      </c>
      <c r="H85" s="83" t="s">
        <v>5</v>
      </c>
      <c r="I85" s="83" t="s">
        <v>109</v>
      </c>
      <c r="J85" s="83" t="s">
        <v>110</v>
      </c>
      <c r="K85" s="147"/>
      <c r="L85" s="147"/>
    </row>
    <row r="86" spans="1:12" ht="27.75" customHeight="1">
      <c r="A86" s="58">
        <v>1</v>
      </c>
      <c r="B86" s="153" t="s">
        <v>118</v>
      </c>
      <c r="C86" s="153"/>
      <c r="D86" s="153"/>
      <c r="E86" s="153"/>
      <c r="F86" s="3" t="s">
        <v>108</v>
      </c>
      <c r="G86" s="31" t="s">
        <v>8</v>
      </c>
      <c r="H86" s="34">
        <v>1</v>
      </c>
      <c r="I86" s="35">
        <v>50000</v>
      </c>
      <c r="J86" s="39">
        <f>(H86*I86)*12</f>
        <v>600000</v>
      </c>
      <c r="K86" s="127"/>
      <c r="L86" s="127"/>
    </row>
    <row r="87" spans="1:12" ht="27.75" customHeight="1">
      <c r="A87" s="58">
        <v>2</v>
      </c>
      <c r="B87" s="153" t="s">
        <v>116</v>
      </c>
      <c r="C87" s="153"/>
      <c r="D87" s="153"/>
      <c r="E87" s="153"/>
      <c r="F87" s="3" t="s">
        <v>108</v>
      </c>
      <c r="G87" s="31" t="s">
        <v>8</v>
      </c>
      <c r="H87" s="34">
        <v>1</v>
      </c>
      <c r="I87" s="35">
        <v>60000</v>
      </c>
      <c r="J87" s="39">
        <v>720000</v>
      </c>
      <c r="K87" s="68"/>
      <c r="L87" s="68"/>
    </row>
    <row r="88" spans="1:12" ht="27.75" customHeight="1">
      <c r="A88" s="58">
        <v>3</v>
      </c>
      <c r="B88" s="153" t="s">
        <v>145</v>
      </c>
      <c r="C88" s="153"/>
      <c r="D88" s="153"/>
      <c r="E88" s="153"/>
      <c r="F88" s="3" t="s">
        <v>108</v>
      </c>
      <c r="G88" s="31" t="s">
        <v>8</v>
      </c>
      <c r="H88" s="34">
        <v>5</v>
      </c>
      <c r="I88" s="35">
        <v>12000</v>
      </c>
      <c r="J88" s="39">
        <f>(H88*I88)*12</f>
        <v>720000</v>
      </c>
      <c r="K88" s="127"/>
      <c r="L88" s="127"/>
    </row>
    <row r="89" spans="1:12" ht="18" customHeight="1">
      <c r="A89" s="148"/>
      <c r="B89" s="148"/>
      <c r="C89" s="148"/>
      <c r="D89" s="148"/>
      <c r="E89" s="148"/>
      <c r="F89" s="148"/>
      <c r="G89" s="148"/>
      <c r="H89" s="148"/>
      <c r="I89" s="148"/>
      <c r="J89" s="148"/>
      <c r="K89" s="148"/>
      <c r="L89" s="148"/>
    </row>
    <row r="90" spans="1:12" ht="21" customHeight="1">
      <c r="A90" s="164" t="s">
        <v>13</v>
      </c>
      <c r="B90" s="164"/>
      <c r="C90" s="164"/>
      <c r="D90" s="164"/>
      <c r="E90" s="164"/>
      <c r="F90" s="164"/>
      <c r="G90" s="164"/>
      <c r="H90" s="59"/>
      <c r="I90" s="59"/>
      <c r="J90" s="59">
        <f>SUM(J83+J77+J73+J71+J68+J64+J60+J56+J46)</f>
        <v>50000000</v>
      </c>
      <c r="K90" s="149"/>
      <c r="L90" s="149"/>
    </row>
    <row r="91" spans="1:12" ht="20.25" customHeight="1">
      <c r="A91" s="148"/>
      <c r="B91" s="148"/>
      <c r="C91" s="148"/>
      <c r="D91" s="148"/>
      <c r="E91" s="148"/>
      <c r="F91" s="148"/>
      <c r="G91" s="148"/>
      <c r="H91" s="148"/>
      <c r="I91" s="148"/>
      <c r="J91" s="148"/>
      <c r="K91" s="148"/>
      <c r="L91" s="148"/>
    </row>
    <row r="92" spans="1:12" ht="22.5" customHeight="1">
      <c r="A92" s="133" t="s">
        <v>134</v>
      </c>
      <c r="B92" s="133"/>
      <c r="C92" s="133"/>
      <c r="D92" s="133"/>
      <c r="E92" s="133"/>
      <c r="F92" s="133"/>
      <c r="G92" s="133"/>
      <c r="H92" s="133"/>
      <c r="I92" s="133"/>
      <c r="J92" s="133"/>
      <c r="K92" s="133"/>
      <c r="L92" s="133"/>
    </row>
    <row r="93" spans="1:12" ht="12.75" customHeight="1">
      <c r="A93" s="133"/>
      <c r="B93" s="133"/>
      <c r="C93" s="133"/>
      <c r="D93" s="133"/>
      <c r="E93" s="133"/>
      <c r="F93" s="133"/>
      <c r="G93" s="133"/>
      <c r="H93" s="133"/>
      <c r="I93" s="133"/>
      <c r="J93" s="133"/>
      <c r="K93" s="133"/>
      <c r="L93" s="133"/>
    </row>
    <row r="94" spans="1:12" ht="18" customHeight="1">
      <c r="A94" s="121" t="s">
        <v>19</v>
      </c>
      <c r="B94" s="121"/>
      <c r="C94" s="134" t="s">
        <v>135</v>
      </c>
      <c r="D94" s="134"/>
      <c r="E94" s="134"/>
      <c r="F94" s="134"/>
      <c r="G94" s="151" t="s">
        <v>136</v>
      </c>
      <c r="H94" s="151"/>
      <c r="I94" s="151"/>
      <c r="J94" s="186" t="s">
        <v>20</v>
      </c>
      <c r="K94" s="186"/>
      <c r="L94" s="186"/>
    </row>
    <row r="95" spans="1:12" ht="31.5">
      <c r="A95" s="121"/>
      <c r="B95" s="121"/>
      <c r="C95" s="150" t="s">
        <v>112</v>
      </c>
      <c r="D95" s="150"/>
      <c r="E95" s="71" t="s">
        <v>113</v>
      </c>
      <c r="F95" s="62" t="s">
        <v>117</v>
      </c>
      <c r="G95" s="19" t="s">
        <v>22</v>
      </c>
      <c r="H95" s="19" t="s">
        <v>23</v>
      </c>
      <c r="I95" s="19" t="s">
        <v>21</v>
      </c>
      <c r="J95" s="186"/>
      <c r="K95" s="186"/>
      <c r="L95" s="186"/>
    </row>
    <row r="96" spans="1:12" ht="23.25" customHeight="1">
      <c r="A96" s="110" t="s">
        <v>175</v>
      </c>
      <c r="B96" s="110"/>
      <c r="C96" s="111">
        <v>8875020</v>
      </c>
      <c r="D96" s="111"/>
      <c r="E96" s="61"/>
      <c r="F96" s="36"/>
      <c r="G96" s="23">
        <v>7516010</v>
      </c>
      <c r="H96" s="23"/>
      <c r="I96" s="24">
        <f>(G96)</f>
        <v>7516010</v>
      </c>
      <c r="J96" s="23"/>
      <c r="K96" s="23"/>
      <c r="L96" s="23"/>
    </row>
    <row r="97" spans="1:12" ht="23.25" customHeight="1">
      <c r="A97" s="110" t="s">
        <v>24</v>
      </c>
      <c r="B97" s="110"/>
      <c r="C97" s="111"/>
      <c r="D97" s="111"/>
      <c r="E97" s="61"/>
      <c r="F97" s="36"/>
      <c r="G97" s="23"/>
      <c r="H97" s="23"/>
      <c r="I97" s="24">
        <f t="shared" ref="I97:I127" si="6">G97+H97</f>
        <v>0</v>
      </c>
      <c r="J97" s="23"/>
      <c r="K97" s="23"/>
      <c r="L97" s="23"/>
    </row>
    <row r="98" spans="1:12" ht="23.25" customHeight="1">
      <c r="A98" s="110" t="s">
        <v>25</v>
      </c>
      <c r="B98" s="110"/>
      <c r="C98" s="111">
        <v>17637780</v>
      </c>
      <c r="D98" s="111"/>
      <c r="E98" s="61"/>
      <c r="F98" s="36"/>
      <c r="G98" s="23">
        <v>12685990</v>
      </c>
      <c r="H98" s="23"/>
      <c r="I98" s="24">
        <f>(G98)</f>
        <v>12685990</v>
      </c>
      <c r="J98" s="23"/>
      <c r="K98" s="23"/>
      <c r="L98" s="23"/>
    </row>
    <row r="99" spans="1:12" ht="19.5" customHeight="1">
      <c r="A99" s="110" t="s">
        <v>9</v>
      </c>
      <c r="B99" s="110"/>
      <c r="C99" s="111"/>
      <c r="D99" s="111"/>
      <c r="E99" s="61"/>
      <c r="F99" s="36"/>
      <c r="G99" s="23">
        <v>1874400</v>
      </c>
      <c r="H99" s="23"/>
      <c r="I99" s="24">
        <f t="shared" si="6"/>
        <v>1874400</v>
      </c>
      <c r="J99" s="23"/>
      <c r="K99" s="23"/>
      <c r="L99" s="23"/>
    </row>
    <row r="100" spans="1:12" ht="17.25" customHeight="1">
      <c r="A100" s="110" t="s">
        <v>26</v>
      </c>
      <c r="B100" s="110"/>
      <c r="C100" s="111">
        <v>0</v>
      </c>
      <c r="D100" s="111"/>
      <c r="E100" s="61"/>
      <c r="F100" s="36"/>
      <c r="G100" s="23"/>
      <c r="H100" s="23"/>
      <c r="I100" s="24">
        <f t="shared" si="6"/>
        <v>0</v>
      </c>
      <c r="J100" s="23"/>
      <c r="K100" s="23"/>
      <c r="L100" s="23"/>
    </row>
    <row r="101" spans="1:12" ht="23.25" customHeight="1">
      <c r="A101" s="110" t="s">
        <v>27</v>
      </c>
      <c r="B101" s="110"/>
      <c r="C101" s="111">
        <v>60000</v>
      </c>
      <c r="D101" s="111"/>
      <c r="E101" s="61"/>
      <c r="F101" s="36"/>
      <c r="G101" s="23"/>
      <c r="H101" s="23"/>
      <c r="I101" s="24">
        <f t="shared" si="6"/>
        <v>0</v>
      </c>
      <c r="J101" s="23"/>
      <c r="K101" s="23"/>
      <c r="L101" s="23"/>
    </row>
    <row r="102" spans="1:12" ht="19.5" customHeight="1">
      <c r="A102" s="110" t="s">
        <v>28</v>
      </c>
      <c r="B102" s="110"/>
      <c r="C102" s="111">
        <v>1811000</v>
      </c>
      <c r="D102" s="111"/>
      <c r="E102" s="61"/>
      <c r="F102" s="36"/>
      <c r="G102" s="51">
        <v>1240000</v>
      </c>
      <c r="H102" s="23"/>
      <c r="I102" s="24">
        <f t="shared" si="6"/>
        <v>1240000</v>
      </c>
      <c r="J102" s="23"/>
      <c r="K102" s="23"/>
      <c r="L102" s="23"/>
    </row>
    <row r="103" spans="1:12" ht="20.25" customHeight="1">
      <c r="A103" s="110" t="s">
        <v>29</v>
      </c>
      <c r="B103" s="110"/>
      <c r="C103" s="111">
        <v>1992800</v>
      </c>
      <c r="D103" s="111"/>
      <c r="E103" s="61"/>
      <c r="F103" s="36"/>
      <c r="G103" s="51"/>
      <c r="H103" s="23"/>
      <c r="I103" s="24">
        <f t="shared" si="6"/>
        <v>0</v>
      </c>
      <c r="J103" s="23"/>
      <c r="K103" s="23"/>
      <c r="L103" s="23"/>
    </row>
    <row r="104" spans="1:12" ht="18.75" customHeight="1">
      <c r="A104" s="110" t="s">
        <v>30</v>
      </c>
      <c r="B104" s="110"/>
      <c r="C104" s="111"/>
      <c r="D104" s="111"/>
      <c r="E104" s="61"/>
      <c r="F104" s="36"/>
      <c r="G104" s="51">
        <v>2464900</v>
      </c>
      <c r="H104" s="23"/>
      <c r="I104" s="24">
        <f t="shared" si="6"/>
        <v>2464900</v>
      </c>
      <c r="J104" s="23"/>
      <c r="K104" s="23"/>
      <c r="L104" s="23"/>
    </row>
    <row r="105" spans="1:12" ht="18.75" customHeight="1">
      <c r="A105" s="110" t="s">
        <v>31</v>
      </c>
      <c r="B105" s="110"/>
      <c r="C105" s="111">
        <v>1992800</v>
      </c>
      <c r="D105" s="111"/>
      <c r="E105" s="61"/>
      <c r="F105" s="36"/>
      <c r="G105" s="51"/>
      <c r="H105" s="23"/>
      <c r="I105" s="24">
        <f t="shared" si="6"/>
        <v>0</v>
      </c>
      <c r="J105" s="23"/>
      <c r="K105" s="23"/>
      <c r="L105" s="23"/>
    </row>
    <row r="106" spans="1:12" ht="19.5" customHeight="1">
      <c r="A106" s="110"/>
      <c r="B106" s="110"/>
      <c r="C106" s="111"/>
      <c r="D106" s="111"/>
      <c r="E106" s="61"/>
      <c r="F106" s="36"/>
      <c r="G106" s="51"/>
      <c r="H106" s="23"/>
      <c r="I106" s="24">
        <f t="shared" si="6"/>
        <v>0</v>
      </c>
      <c r="J106" s="23"/>
      <c r="K106" s="23"/>
      <c r="L106" s="23"/>
    </row>
    <row r="107" spans="1:12" ht="0.75" customHeight="1">
      <c r="A107" s="110" t="s">
        <v>32</v>
      </c>
      <c r="B107" s="110"/>
      <c r="C107" s="111"/>
      <c r="D107" s="111"/>
      <c r="E107" s="61"/>
      <c r="F107" s="36"/>
      <c r="G107" s="51"/>
      <c r="H107" s="23"/>
      <c r="I107" s="24">
        <f t="shared" si="6"/>
        <v>0</v>
      </c>
      <c r="J107" s="23"/>
      <c r="K107" s="23"/>
      <c r="L107" s="23"/>
    </row>
    <row r="108" spans="1:12" ht="20.25" customHeight="1">
      <c r="A108" s="110" t="s">
        <v>33</v>
      </c>
      <c r="B108" s="110"/>
      <c r="C108" s="111"/>
      <c r="D108" s="111"/>
      <c r="E108" s="61"/>
      <c r="F108" s="36"/>
      <c r="G108" s="51">
        <v>2464900</v>
      </c>
      <c r="H108" s="23"/>
      <c r="I108" s="24">
        <f t="shared" si="6"/>
        <v>2464900</v>
      </c>
      <c r="J108" s="23"/>
      <c r="K108" s="23"/>
      <c r="L108" s="23"/>
    </row>
    <row r="109" spans="1:12" ht="19.5" customHeight="1">
      <c r="A109" s="110" t="s">
        <v>34</v>
      </c>
      <c r="B109" s="110"/>
      <c r="C109" s="111">
        <v>4106000</v>
      </c>
      <c r="D109" s="111"/>
      <c r="E109" s="61"/>
      <c r="F109" s="36"/>
      <c r="G109" s="51">
        <v>1773000</v>
      </c>
      <c r="H109" s="23"/>
      <c r="I109" s="24">
        <f t="shared" si="6"/>
        <v>1773000</v>
      </c>
      <c r="J109" s="23"/>
      <c r="K109" s="23"/>
      <c r="L109" s="23"/>
    </row>
    <row r="110" spans="1:12" ht="18.75" customHeight="1">
      <c r="A110" s="110" t="s">
        <v>35</v>
      </c>
      <c r="B110" s="110"/>
      <c r="C110" s="111"/>
      <c r="D110" s="111"/>
      <c r="E110" s="61"/>
      <c r="F110" s="36"/>
      <c r="G110" s="51">
        <v>1544000</v>
      </c>
      <c r="H110" s="23"/>
      <c r="I110" s="24">
        <f>G110+H110</f>
        <v>1544000</v>
      </c>
      <c r="J110" s="25"/>
      <c r="K110" s="25"/>
      <c r="L110" s="25"/>
    </row>
    <row r="111" spans="1:12" ht="19.5" customHeight="1">
      <c r="A111" s="110" t="s">
        <v>36</v>
      </c>
      <c r="B111" s="110"/>
      <c r="C111" s="112"/>
      <c r="D111" s="112"/>
      <c r="E111" s="61"/>
      <c r="F111" s="36"/>
      <c r="G111" s="23"/>
      <c r="H111" s="23"/>
      <c r="I111" s="24">
        <f t="shared" si="6"/>
        <v>0</v>
      </c>
      <c r="J111" s="25"/>
      <c r="K111" s="25"/>
      <c r="L111" s="25"/>
    </row>
    <row r="112" spans="1:12" ht="19.5" customHeight="1">
      <c r="A112" s="110" t="s">
        <v>37</v>
      </c>
      <c r="B112" s="110"/>
      <c r="C112" s="111"/>
      <c r="D112" s="111"/>
      <c r="E112" s="61"/>
      <c r="F112" s="36"/>
      <c r="G112" s="23">
        <v>2464900</v>
      </c>
      <c r="H112" s="23"/>
      <c r="I112" s="24">
        <f t="shared" si="6"/>
        <v>2464900</v>
      </c>
      <c r="J112" s="25"/>
      <c r="K112" s="25"/>
      <c r="L112" s="25"/>
    </row>
    <row r="113" spans="1:12" ht="17.25" customHeight="1">
      <c r="A113" s="110" t="s">
        <v>10</v>
      </c>
      <c r="B113" s="110"/>
      <c r="C113" s="111">
        <v>1811000</v>
      </c>
      <c r="D113" s="111"/>
      <c r="E113" s="61"/>
      <c r="F113" s="36"/>
      <c r="G113" s="23"/>
      <c r="H113" s="23"/>
      <c r="I113" s="24">
        <f t="shared" si="6"/>
        <v>0</v>
      </c>
      <c r="J113" s="23"/>
      <c r="K113" s="23"/>
      <c r="L113" s="23"/>
    </row>
    <row r="114" spans="1:12" ht="15.75" customHeight="1">
      <c r="A114" s="110" t="s">
        <v>12</v>
      </c>
      <c r="B114" s="110"/>
      <c r="C114" s="111">
        <v>1992800</v>
      </c>
      <c r="D114" s="111"/>
      <c r="E114" s="61"/>
      <c r="F114" s="36"/>
      <c r="G114" s="51"/>
      <c r="H114" s="23"/>
      <c r="I114" s="24">
        <f>(G114)</f>
        <v>0</v>
      </c>
      <c r="J114" s="23"/>
      <c r="K114" s="23"/>
      <c r="L114" s="23"/>
    </row>
    <row r="115" spans="1:12" ht="16.5" customHeight="1">
      <c r="A115" s="110" t="s">
        <v>38</v>
      </c>
      <c r="B115" s="110"/>
      <c r="C115" s="111"/>
      <c r="D115" s="111"/>
      <c r="E115" s="61"/>
      <c r="F115" s="36"/>
      <c r="G115" s="51">
        <v>2464900</v>
      </c>
      <c r="H115" s="23"/>
      <c r="I115" s="24">
        <f t="shared" si="6"/>
        <v>2464900</v>
      </c>
      <c r="J115" s="25"/>
      <c r="K115" s="25"/>
      <c r="L115" s="25"/>
    </row>
    <row r="116" spans="1:12" ht="15.75" customHeight="1">
      <c r="A116" s="110" t="s">
        <v>39</v>
      </c>
      <c r="B116" s="110"/>
      <c r="C116" s="111"/>
      <c r="D116" s="111"/>
      <c r="E116" s="61"/>
      <c r="F116" s="36"/>
      <c r="G116" s="51">
        <v>2464900</v>
      </c>
      <c r="H116" s="23"/>
      <c r="I116" s="24">
        <f t="shared" si="6"/>
        <v>2464900</v>
      </c>
      <c r="J116" s="25"/>
      <c r="K116" s="25"/>
      <c r="L116" s="25"/>
    </row>
    <row r="117" spans="1:12" ht="18" customHeight="1">
      <c r="A117" s="110" t="s">
        <v>40</v>
      </c>
      <c r="B117" s="110"/>
      <c r="C117" s="112"/>
      <c r="D117" s="112"/>
      <c r="E117" s="61"/>
      <c r="F117" s="36"/>
      <c r="G117" s="51"/>
      <c r="H117" s="23"/>
      <c r="I117" s="24">
        <f t="shared" si="6"/>
        <v>0</v>
      </c>
      <c r="J117" s="25"/>
      <c r="K117" s="25"/>
      <c r="L117" s="25"/>
    </row>
    <row r="118" spans="1:12" ht="17.25" customHeight="1">
      <c r="A118" s="110" t="s">
        <v>11</v>
      </c>
      <c r="B118" s="110"/>
      <c r="C118" s="111">
        <v>1811000</v>
      </c>
      <c r="D118" s="111"/>
      <c r="E118" s="61"/>
      <c r="F118" s="36"/>
      <c r="G118" s="51"/>
      <c r="H118" s="23"/>
      <c r="I118" s="24">
        <f t="shared" si="6"/>
        <v>0</v>
      </c>
      <c r="J118" s="23"/>
      <c r="K118" s="23"/>
      <c r="L118" s="23"/>
    </row>
    <row r="119" spans="1:12" ht="23.25" customHeight="1">
      <c r="A119" s="110" t="s">
        <v>41</v>
      </c>
      <c r="B119" s="110"/>
      <c r="C119" s="111">
        <v>1811000</v>
      </c>
      <c r="D119" s="111"/>
      <c r="E119" s="61"/>
      <c r="F119" s="36"/>
      <c r="G119" s="51"/>
      <c r="H119" s="23"/>
      <c r="I119" s="24">
        <f t="shared" si="6"/>
        <v>0</v>
      </c>
      <c r="J119" s="23"/>
      <c r="K119" s="23"/>
      <c r="L119" s="23"/>
    </row>
    <row r="120" spans="1:12" ht="23.25" customHeight="1">
      <c r="A120" s="110" t="s">
        <v>42</v>
      </c>
      <c r="B120" s="110"/>
      <c r="C120" s="111">
        <v>4106000</v>
      </c>
      <c r="D120" s="111"/>
      <c r="E120" s="61"/>
      <c r="F120" s="36"/>
      <c r="G120" s="51">
        <v>1773000</v>
      </c>
      <c r="H120" s="23"/>
      <c r="I120" s="24">
        <f t="shared" si="6"/>
        <v>1773000</v>
      </c>
      <c r="J120" s="23"/>
      <c r="K120" s="23"/>
      <c r="L120" s="23"/>
    </row>
    <row r="121" spans="1:12" ht="16.5" customHeight="1">
      <c r="A121" s="110" t="s">
        <v>43</v>
      </c>
      <c r="B121" s="110"/>
      <c r="C121" s="112"/>
      <c r="D121" s="112"/>
      <c r="E121" s="61"/>
      <c r="F121" s="36"/>
      <c r="G121" s="51"/>
      <c r="H121" s="23"/>
      <c r="I121" s="24">
        <f t="shared" si="6"/>
        <v>0</v>
      </c>
      <c r="J121" s="23"/>
      <c r="K121" s="23"/>
      <c r="L121" s="23"/>
    </row>
    <row r="122" spans="1:12" ht="19.5" customHeight="1">
      <c r="A122" s="110" t="s">
        <v>44</v>
      </c>
      <c r="B122" s="110"/>
      <c r="C122" s="111"/>
      <c r="D122" s="111"/>
      <c r="E122" s="61"/>
      <c r="F122" s="36"/>
      <c r="G122" s="51">
        <v>2464900</v>
      </c>
      <c r="H122" s="23"/>
      <c r="I122" s="24">
        <f>G122+H122</f>
        <v>2464900</v>
      </c>
      <c r="J122" s="25"/>
      <c r="K122" s="25"/>
      <c r="L122" s="25"/>
    </row>
    <row r="123" spans="1:12" ht="19.5" customHeight="1">
      <c r="A123" s="110" t="s">
        <v>45</v>
      </c>
      <c r="B123" s="110"/>
      <c r="C123" s="111"/>
      <c r="D123" s="111"/>
      <c r="E123" s="61"/>
      <c r="F123" s="36"/>
      <c r="G123" s="51"/>
      <c r="H123" s="23"/>
      <c r="I123" s="24">
        <f t="shared" si="6"/>
        <v>0</v>
      </c>
      <c r="J123" s="25"/>
      <c r="K123" s="25"/>
      <c r="L123" s="25"/>
    </row>
    <row r="124" spans="1:12" ht="18.75" customHeight="1">
      <c r="A124" s="110" t="s">
        <v>46</v>
      </c>
      <c r="B124" s="110"/>
      <c r="C124" s="111"/>
      <c r="D124" s="111"/>
      <c r="E124" s="61"/>
      <c r="F124" s="36"/>
      <c r="G124" s="51">
        <v>1874400</v>
      </c>
      <c r="H124" s="23"/>
      <c r="I124" s="24">
        <f>(G124)</f>
        <v>1874400</v>
      </c>
      <c r="J124" s="25"/>
      <c r="K124" s="25"/>
      <c r="L124" s="25"/>
    </row>
    <row r="125" spans="1:12" ht="19.5" customHeight="1">
      <c r="A125" s="110" t="s">
        <v>47</v>
      </c>
      <c r="B125" s="110"/>
      <c r="C125" s="111"/>
      <c r="D125" s="111"/>
      <c r="E125" s="61"/>
      <c r="F125" s="36"/>
      <c r="G125" s="51">
        <v>2464900</v>
      </c>
      <c r="H125" s="23"/>
      <c r="I125" s="24">
        <f t="shared" si="6"/>
        <v>2464900</v>
      </c>
      <c r="J125" s="25"/>
      <c r="K125" s="25"/>
      <c r="L125" s="25"/>
    </row>
    <row r="126" spans="1:12" ht="21" customHeight="1">
      <c r="A126" s="110" t="s">
        <v>48</v>
      </c>
      <c r="B126" s="110"/>
      <c r="C126" s="112"/>
      <c r="D126" s="112"/>
      <c r="E126" s="61"/>
      <c r="F126" s="36"/>
      <c r="G126" s="51"/>
      <c r="H126" s="23"/>
      <c r="I126" s="24">
        <f t="shared" si="6"/>
        <v>0</v>
      </c>
      <c r="J126" s="25"/>
      <c r="K126" s="25"/>
      <c r="L126" s="25"/>
    </row>
    <row r="127" spans="1:12" ht="20.25" customHeight="1">
      <c r="A127" s="110" t="s">
        <v>49</v>
      </c>
      <c r="B127" s="110"/>
      <c r="C127" s="112"/>
      <c r="D127" s="112"/>
      <c r="E127" s="61"/>
      <c r="F127" s="36"/>
      <c r="G127" s="51"/>
      <c r="H127" s="23"/>
      <c r="I127" s="24">
        <f t="shared" si="6"/>
        <v>0</v>
      </c>
      <c r="J127" s="25"/>
      <c r="K127" s="25"/>
      <c r="L127" s="25"/>
    </row>
    <row r="128" spans="1:12" ht="19.5" customHeight="1">
      <c r="A128" s="110" t="s">
        <v>50</v>
      </c>
      <c r="B128" s="110"/>
      <c r="C128" s="112"/>
      <c r="D128" s="112"/>
      <c r="E128" s="61"/>
      <c r="F128" s="36"/>
      <c r="G128" s="51"/>
      <c r="H128" s="23"/>
      <c r="I128" s="24"/>
      <c r="J128" s="25"/>
      <c r="K128" s="25"/>
      <c r="L128" s="25"/>
    </row>
    <row r="129" spans="1:14" ht="19.5" customHeight="1">
      <c r="A129" s="110" t="s">
        <v>51</v>
      </c>
      <c r="B129" s="110"/>
      <c r="C129" s="112"/>
      <c r="D129" s="112"/>
      <c r="E129" s="61"/>
      <c r="F129" s="36"/>
      <c r="G129" s="25"/>
      <c r="H129" s="23"/>
      <c r="I129" s="24">
        <f>G129+H129</f>
        <v>0</v>
      </c>
      <c r="J129" s="25"/>
      <c r="K129" s="25"/>
      <c r="L129" s="25"/>
    </row>
    <row r="130" spans="1:14" ht="21" customHeight="1">
      <c r="A130" s="110" t="s">
        <v>52</v>
      </c>
      <c r="B130" s="110"/>
      <c r="C130" s="112">
        <v>1992800</v>
      </c>
      <c r="D130" s="112"/>
      <c r="E130" s="61"/>
      <c r="F130" s="36"/>
      <c r="G130" s="23"/>
      <c r="H130" s="23"/>
      <c r="I130" s="24">
        <f>G130+H130</f>
        <v>0</v>
      </c>
      <c r="J130" s="23"/>
      <c r="K130" s="23"/>
      <c r="L130" s="23"/>
    </row>
    <row r="131" spans="1:14" ht="20.25" customHeight="1">
      <c r="A131" s="110" t="s">
        <v>53</v>
      </c>
      <c r="B131" s="110"/>
      <c r="C131" s="111"/>
      <c r="D131" s="111"/>
      <c r="E131" s="61"/>
      <c r="F131" s="36"/>
      <c r="G131" s="23">
        <v>2464900</v>
      </c>
      <c r="H131" s="23"/>
      <c r="I131" s="24">
        <f>G131+H131</f>
        <v>2464900</v>
      </c>
      <c r="J131" s="25"/>
      <c r="K131" s="25"/>
      <c r="L131" s="25"/>
      <c r="M131" s="9"/>
      <c r="N131" s="9"/>
    </row>
    <row r="132" spans="1:14" ht="22.5" customHeight="1">
      <c r="A132" s="121" t="s">
        <v>54</v>
      </c>
      <c r="B132" s="121"/>
      <c r="C132" s="122">
        <f>SUM(C96:D131)</f>
        <v>50000000</v>
      </c>
      <c r="D132" s="122"/>
      <c r="E132" s="22">
        <f t="shared" ref="E132:H132" si="7">SUM(E96:E131)</f>
        <v>0</v>
      </c>
      <c r="F132" s="36"/>
      <c r="G132" s="26">
        <f>(G131+G125+G124+G122+G120+G116+G115+G112+G110+G109+G108+G104+G102+G99+G98+G96)</f>
        <v>50000000</v>
      </c>
      <c r="H132" s="26">
        <f t="shared" si="7"/>
        <v>0</v>
      </c>
      <c r="I132" s="27">
        <f>G132+H132</f>
        <v>50000000</v>
      </c>
      <c r="J132" s="132"/>
      <c r="K132" s="132"/>
      <c r="L132" s="132"/>
      <c r="M132" s="9"/>
      <c r="N132" s="9"/>
    </row>
    <row r="133" spans="1:14" ht="24" customHeight="1">
      <c r="A133" s="118" t="s">
        <v>84</v>
      </c>
      <c r="B133" s="118"/>
      <c r="C133" s="118"/>
      <c r="D133" s="118"/>
      <c r="E133" s="118"/>
      <c r="F133" s="118"/>
      <c r="G133" s="118"/>
      <c r="H133" s="118"/>
      <c r="I133" s="118"/>
      <c r="J133" s="118"/>
      <c r="K133" s="118"/>
      <c r="L133" s="118"/>
      <c r="M133" s="9"/>
      <c r="N133" s="9"/>
    </row>
    <row r="134" spans="1:14" ht="30" customHeight="1">
      <c r="A134" s="123" t="s">
        <v>17</v>
      </c>
      <c r="B134" s="123"/>
      <c r="C134" s="123"/>
      <c r="D134" s="123"/>
      <c r="E134" s="123" t="s">
        <v>55</v>
      </c>
      <c r="F134" s="123"/>
      <c r="G134" s="123" t="s">
        <v>56</v>
      </c>
      <c r="H134" s="123"/>
      <c r="I134" s="123"/>
      <c r="J134" s="123"/>
      <c r="K134" s="123"/>
      <c r="L134" s="123"/>
    </row>
    <row r="135" spans="1:14" ht="21.75" customHeight="1">
      <c r="A135" s="123"/>
      <c r="B135" s="123"/>
      <c r="C135" s="123"/>
      <c r="D135" s="123"/>
      <c r="E135" s="113" t="s">
        <v>137</v>
      </c>
      <c r="F135" s="113"/>
      <c r="G135" s="124">
        <v>1400</v>
      </c>
      <c r="H135" s="124"/>
      <c r="I135" s="124">
        <v>1401</v>
      </c>
      <c r="J135" s="124"/>
      <c r="K135" s="113">
        <v>1402</v>
      </c>
      <c r="L135" s="113"/>
    </row>
    <row r="136" spans="1:14" ht="21" customHeight="1">
      <c r="A136" s="123"/>
      <c r="B136" s="123"/>
      <c r="C136" s="123"/>
      <c r="D136" s="123"/>
      <c r="E136" s="84" t="s">
        <v>57</v>
      </c>
      <c r="F136" s="85" t="s">
        <v>58</v>
      </c>
      <c r="G136" s="85" t="s">
        <v>57</v>
      </c>
      <c r="H136" s="85" t="s">
        <v>58</v>
      </c>
      <c r="I136" s="85" t="s">
        <v>57</v>
      </c>
      <c r="J136" s="84" t="s">
        <v>58</v>
      </c>
      <c r="K136" s="84" t="s">
        <v>57</v>
      </c>
      <c r="L136" s="84" t="s">
        <v>58</v>
      </c>
    </row>
    <row r="137" spans="1:14" ht="25.5" customHeight="1">
      <c r="A137" s="117" t="s">
        <v>111</v>
      </c>
      <c r="B137" s="117"/>
      <c r="C137" s="117"/>
      <c r="D137" s="117"/>
      <c r="E137" s="86">
        <v>9</v>
      </c>
      <c r="F137" s="86">
        <v>1</v>
      </c>
      <c r="G137" s="86">
        <v>7</v>
      </c>
      <c r="H137" s="86">
        <v>1</v>
      </c>
      <c r="I137" s="87">
        <v>7</v>
      </c>
      <c r="J137" s="86">
        <v>1</v>
      </c>
      <c r="K137" s="86">
        <v>8</v>
      </c>
      <c r="L137" s="88">
        <v>6</v>
      </c>
    </row>
    <row r="138" spans="1:14" ht="24" customHeight="1">
      <c r="A138" s="118" t="s">
        <v>85</v>
      </c>
      <c r="B138" s="118"/>
      <c r="C138" s="118"/>
      <c r="D138" s="118"/>
      <c r="E138" s="118"/>
      <c r="F138" s="118"/>
      <c r="G138" s="118"/>
      <c r="H138" s="118"/>
      <c r="I138" s="118"/>
      <c r="J138" s="118"/>
      <c r="K138" s="118"/>
      <c r="L138" s="118"/>
    </row>
    <row r="139" spans="1:14" ht="45" customHeight="1">
      <c r="A139" s="119" t="s">
        <v>59</v>
      </c>
      <c r="B139" s="119"/>
      <c r="C139" s="119"/>
      <c r="D139" s="120" t="s">
        <v>94</v>
      </c>
      <c r="E139" s="120"/>
      <c r="F139" s="120"/>
      <c r="G139" s="120"/>
      <c r="H139" s="120"/>
      <c r="I139" s="120"/>
      <c r="J139" s="120"/>
      <c r="K139" s="120"/>
      <c r="L139" s="120"/>
    </row>
    <row r="140" spans="1:14" ht="45.75" customHeight="1">
      <c r="A140" s="119" t="s">
        <v>93</v>
      </c>
      <c r="B140" s="119"/>
      <c r="C140" s="119"/>
      <c r="D140" s="120"/>
      <c r="E140" s="120"/>
      <c r="F140" s="120"/>
      <c r="G140" s="120"/>
      <c r="H140" s="120"/>
      <c r="I140" s="120"/>
      <c r="J140" s="120"/>
      <c r="K140" s="120"/>
      <c r="L140" s="120"/>
    </row>
    <row r="141" spans="1:14" ht="68.25" customHeight="1">
      <c r="A141" s="119" t="s">
        <v>95</v>
      </c>
      <c r="B141" s="119"/>
      <c r="C141" s="119"/>
      <c r="D141" s="120" t="s">
        <v>146</v>
      </c>
      <c r="E141" s="120"/>
      <c r="F141" s="120"/>
      <c r="G141" s="120"/>
      <c r="H141" s="120"/>
      <c r="I141" s="120"/>
      <c r="J141" s="120"/>
      <c r="K141" s="120"/>
      <c r="L141" s="120"/>
    </row>
    <row r="142" spans="1:14" ht="26.25" customHeight="1">
      <c r="A142" s="108" t="s">
        <v>60</v>
      </c>
      <c r="B142" s="108"/>
      <c r="C142" s="108"/>
      <c r="D142" s="108"/>
      <c r="E142" s="108"/>
      <c r="F142" s="108"/>
      <c r="G142" s="108"/>
      <c r="H142" s="109" t="s">
        <v>5</v>
      </c>
      <c r="I142" s="109" t="s">
        <v>61</v>
      </c>
      <c r="J142" s="109"/>
      <c r="K142" s="109"/>
      <c r="L142" s="89"/>
    </row>
    <row r="143" spans="1:14" ht="34.5" customHeight="1">
      <c r="A143" s="108"/>
      <c r="B143" s="108"/>
      <c r="C143" s="108"/>
      <c r="D143" s="108"/>
      <c r="E143" s="108"/>
      <c r="F143" s="108"/>
      <c r="G143" s="108"/>
      <c r="H143" s="109"/>
      <c r="I143" s="66" t="s">
        <v>62</v>
      </c>
      <c r="J143" s="66" t="s">
        <v>63</v>
      </c>
      <c r="K143" s="66" t="s">
        <v>64</v>
      </c>
      <c r="L143" s="89"/>
    </row>
    <row r="144" spans="1:14" ht="55.5" customHeight="1">
      <c r="A144" s="125" t="s">
        <v>65</v>
      </c>
      <c r="B144" s="125"/>
      <c r="C144" s="125"/>
      <c r="D144" s="125"/>
      <c r="E144" s="125"/>
      <c r="F144" s="125"/>
      <c r="G144" s="125"/>
      <c r="H144" s="28">
        <v>3600</v>
      </c>
      <c r="I144" s="28"/>
      <c r="J144" s="29"/>
      <c r="K144" s="29"/>
      <c r="L144" s="89"/>
    </row>
    <row r="145" spans="1:12" ht="53.25" customHeight="1">
      <c r="A145" s="125" t="s">
        <v>66</v>
      </c>
      <c r="B145" s="125"/>
      <c r="C145" s="125"/>
      <c r="D145" s="125"/>
      <c r="E145" s="125"/>
      <c r="F145" s="125"/>
      <c r="G145" s="125"/>
      <c r="H145" s="28">
        <v>18000</v>
      </c>
      <c r="I145" s="28"/>
      <c r="J145" s="29"/>
      <c r="K145" s="29"/>
      <c r="L145" s="89"/>
    </row>
    <row r="146" spans="1:12" ht="54" customHeight="1">
      <c r="A146" s="125" t="s">
        <v>67</v>
      </c>
      <c r="B146" s="125"/>
      <c r="C146" s="125"/>
      <c r="D146" s="125"/>
      <c r="E146" s="125"/>
      <c r="F146" s="125"/>
      <c r="G146" s="125"/>
      <c r="H146" s="30">
        <v>50000000</v>
      </c>
      <c r="I146" s="28"/>
      <c r="J146" s="29"/>
      <c r="K146" s="29"/>
      <c r="L146" s="89"/>
    </row>
    <row r="147" spans="1:12" ht="49.5" customHeight="1" thickBot="1">
      <c r="A147" s="136" t="s">
        <v>68</v>
      </c>
      <c r="B147" s="136"/>
      <c r="C147" s="136"/>
      <c r="D147" s="136"/>
      <c r="E147" s="136"/>
      <c r="F147" s="136"/>
      <c r="G147" s="136"/>
      <c r="H147" s="75">
        <v>12</v>
      </c>
      <c r="I147" s="75"/>
      <c r="J147" s="76"/>
      <c r="K147" s="76"/>
      <c r="L147" s="89"/>
    </row>
    <row r="148" spans="1:12" ht="50.25" customHeight="1" thickBot="1">
      <c r="A148" s="129" t="s">
        <v>69</v>
      </c>
      <c r="B148" s="130"/>
      <c r="C148" s="130"/>
      <c r="D148" s="130"/>
      <c r="E148" s="130"/>
      <c r="F148" s="130"/>
      <c r="G148" s="130"/>
      <c r="H148" s="77">
        <v>20</v>
      </c>
      <c r="I148" s="77"/>
      <c r="J148" s="78"/>
      <c r="K148" s="79"/>
      <c r="L148" s="90"/>
    </row>
    <row r="149" spans="1:12" ht="18.75">
      <c r="A149" s="10"/>
      <c r="B149" s="10"/>
      <c r="C149" s="10"/>
      <c r="D149" s="10"/>
      <c r="E149" s="10"/>
      <c r="F149" s="10"/>
      <c r="G149" s="10"/>
      <c r="H149" s="10"/>
      <c r="I149" s="10"/>
      <c r="J149" s="10"/>
      <c r="K149" s="10"/>
      <c r="L149" s="91"/>
    </row>
    <row r="150" spans="1:12" ht="18.75">
      <c r="A150" s="10"/>
      <c r="B150" s="10"/>
      <c r="C150" s="10"/>
      <c r="D150" s="10"/>
      <c r="E150" s="10"/>
      <c r="F150" s="10"/>
      <c r="G150" s="10"/>
      <c r="H150" s="10"/>
      <c r="I150" s="10"/>
      <c r="J150" s="10"/>
      <c r="K150" s="10"/>
      <c r="L150" s="91"/>
    </row>
    <row r="151" spans="1:12" ht="18.75">
      <c r="A151" s="10"/>
      <c r="B151" s="10"/>
      <c r="C151" s="10"/>
      <c r="D151" s="10"/>
      <c r="E151" s="10"/>
      <c r="F151" s="10"/>
      <c r="G151" s="10"/>
      <c r="H151" s="10"/>
      <c r="I151" s="10"/>
      <c r="J151" s="10"/>
      <c r="K151" s="10"/>
      <c r="L151" s="91"/>
    </row>
    <row r="152" spans="1:12" ht="18.75">
      <c r="A152" s="10"/>
      <c r="B152" s="10"/>
      <c r="C152" s="10"/>
      <c r="D152" s="10"/>
      <c r="E152" s="10"/>
      <c r="F152" s="10"/>
      <c r="G152" s="10"/>
      <c r="H152" s="10"/>
      <c r="I152" s="10"/>
      <c r="J152" s="10"/>
      <c r="K152" s="10"/>
      <c r="L152" s="91"/>
    </row>
    <row r="153" spans="1:12" s="38" customFormat="1" ht="21">
      <c r="A153" s="37"/>
      <c r="B153" s="116" t="s">
        <v>103</v>
      </c>
      <c r="C153" s="116"/>
      <c r="D153" s="92"/>
      <c r="E153" s="116" t="s">
        <v>104</v>
      </c>
      <c r="F153" s="116"/>
      <c r="G153" s="92"/>
      <c r="H153" s="116" t="s">
        <v>105</v>
      </c>
      <c r="I153" s="116"/>
      <c r="J153" s="116"/>
      <c r="K153" s="37"/>
    </row>
    <row r="154" spans="1:12" ht="21">
      <c r="A154" s="10"/>
      <c r="B154" s="137" t="s">
        <v>158</v>
      </c>
      <c r="C154" s="137"/>
      <c r="D154" s="93"/>
      <c r="E154" s="137" t="s">
        <v>156</v>
      </c>
      <c r="F154" s="137"/>
      <c r="G154" s="93"/>
      <c r="H154" s="137" t="s">
        <v>120</v>
      </c>
      <c r="I154" s="137"/>
      <c r="J154" s="137"/>
      <c r="K154" s="10"/>
      <c r="L154" s="91"/>
    </row>
    <row r="155" spans="1:12" ht="21">
      <c r="A155" s="10"/>
      <c r="B155" s="137" t="s">
        <v>165</v>
      </c>
      <c r="C155" s="137"/>
      <c r="D155" s="93"/>
      <c r="E155" s="137" t="s">
        <v>157</v>
      </c>
      <c r="F155" s="137"/>
      <c r="G155" s="93"/>
      <c r="H155" s="137"/>
      <c r="I155" s="137"/>
      <c r="J155" s="137"/>
      <c r="K155" s="10"/>
      <c r="L155" s="91"/>
    </row>
    <row r="156" spans="1:12" ht="18.75">
      <c r="A156" s="10"/>
      <c r="B156" s="10"/>
      <c r="C156" s="10"/>
      <c r="D156" s="10"/>
      <c r="E156" s="10"/>
      <c r="F156" s="10"/>
      <c r="G156" s="10"/>
      <c r="H156" s="10"/>
      <c r="I156" s="10"/>
      <c r="J156" s="10"/>
      <c r="K156" s="10"/>
      <c r="L156" s="91"/>
    </row>
    <row r="158" spans="1:12">
      <c r="H158" s="9"/>
      <c r="I158" s="9"/>
      <c r="J158" s="9"/>
    </row>
  </sheetData>
  <mergeCells count="273">
    <mergeCell ref="B154:C154"/>
    <mergeCell ref="B155:C155"/>
    <mergeCell ref="E154:F154"/>
    <mergeCell ref="E155:F155"/>
    <mergeCell ref="H154:J155"/>
    <mergeCell ref="J94:L95"/>
    <mergeCell ref="A104:B104"/>
    <mergeCell ref="C104:D104"/>
    <mergeCell ref="A105:B105"/>
    <mergeCell ref="C105:D105"/>
    <mergeCell ref="A108:B108"/>
    <mergeCell ref="C108:D108"/>
    <mergeCell ref="A109:B109"/>
    <mergeCell ref="C109:D109"/>
    <mergeCell ref="A106:B106"/>
    <mergeCell ref="C106:D106"/>
    <mergeCell ref="A107:B107"/>
    <mergeCell ref="C130:D130"/>
    <mergeCell ref="A131:B131"/>
    <mergeCell ref="C131:D131"/>
    <mergeCell ref="I135:J135"/>
    <mergeCell ref="A121:B121"/>
    <mergeCell ref="C118:D118"/>
    <mergeCell ref="C107:D107"/>
    <mergeCell ref="A5:L5"/>
    <mergeCell ref="A9:C9"/>
    <mergeCell ref="D9:E9"/>
    <mergeCell ref="A25:I25"/>
    <mergeCell ref="D27:D28"/>
    <mergeCell ref="B27:C28"/>
    <mergeCell ref="A13:C13"/>
    <mergeCell ref="D13:L13"/>
    <mergeCell ref="A11:C11"/>
    <mergeCell ref="A12:C12"/>
    <mergeCell ref="H7:I7"/>
    <mergeCell ref="J7:K7"/>
    <mergeCell ref="H6:K6"/>
    <mergeCell ref="H8:I8"/>
    <mergeCell ref="J8:K8"/>
    <mergeCell ref="D11:L11"/>
    <mergeCell ref="D12:L12"/>
    <mergeCell ref="A10:C10"/>
    <mergeCell ref="D10:E10"/>
    <mergeCell ref="A17:E17"/>
    <mergeCell ref="G27:G28"/>
    <mergeCell ref="A26:E26"/>
    <mergeCell ref="F26:L26"/>
    <mergeCell ref="A21:E21"/>
    <mergeCell ref="F21:K21"/>
    <mergeCell ref="F18:L18"/>
    <mergeCell ref="A23:E23"/>
    <mergeCell ref="F23:L23"/>
    <mergeCell ref="A19:E19"/>
    <mergeCell ref="A18:E18"/>
    <mergeCell ref="F17:L17"/>
    <mergeCell ref="A14:K14"/>
    <mergeCell ref="A15:L15"/>
    <mergeCell ref="F19:L19"/>
    <mergeCell ref="A16:E16"/>
    <mergeCell ref="F16:L16"/>
    <mergeCell ref="A22:E22"/>
    <mergeCell ref="F22:L22"/>
    <mergeCell ref="A20:E20"/>
    <mergeCell ref="F20:L20"/>
    <mergeCell ref="B65:E65"/>
    <mergeCell ref="A68:G68"/>
    <mergeCell ref="A116:B116"/>
    <mergeCell ref="C116:D116"/>
    <mergeCell ref="A117:B117"/>
    <mergeCell ref="C117:D117"/>
    <mergeCell ref="A114:B114"/>
    <mergeCell ref="C114:D114"/>
    <mergeCell ref="A115:B115"/>
    <mergeCell ref="C115:D115"/>
    <mergeCell ref="A113:B113"/>
    <mergeCell ref="C113:D113"/>
    <mergeCell ref="A112:B112"/>
    <mergeCell ref="C99:D99"/>
    <mergeCell ref="A94:B95"/>
    <mergeCell ref="A90:G90"/>
    <mergeCell ref="B69:E69"/>
    <mergeCell ref="B87:E87"/>
    <mergeCell ref="B88:E88"/>
    <mergeCell ref="H29:H30"/>
    <mergeCell ref="A31:E31"/>
    <mergeCell ref="A33:A34"/>
    <mergeCell ref="K33:K34"/>
    <mergeCell ref="I31:L31"/>
    <mergeCell ref="B34:E34"/>
    <mergeCell ref="I29:L30"/>
    <mergeCell ref="A56:G56"/>
    <mergeCell ref="B53:E53"/>
    <mergeCell ref="B54:E54"/>
    <mergeCell ref="B55:E55"/>
    <mergeCell ref="K56:L56"/>
    <mergeCell ref="K49:L49"/>
    <mergeCell ref="K53:L53"/>
    <mergeCell ref="B37:E37"/>
    <mergeCell ref="K37:L37"/>
    <mergeCell ref="B50:E50"/>
    <mergeCell ref="B51:E51"/>
    <mergeCell ref="B52:E52"/>
    <mergeCell ref="K43:L43"/>
    <mergeCell ref="B40:E40"/>
    <mergeCell ref="B44:E44"/>
    <mergeCell ref="B39:E39"/>
    <mergeCell ref="B38:E38"/>
    <mergeCell ref="K70:L70"/>
    <mergeCell ref="B66:E66"/>
    <mergeCell ref="B67:E67"/>
    <mergeCell ref="K64:L64"/>
    <mergeCell ref="B70:E70"/>
    <mergeCell ref="K65:L65"/>
    <mergeCell ref="K36:L36"/>
    <mergeCell ref="A35:E35"/>
    <mergeCell ref="K35:L35"/>
    <mergeCell ref="K48:L48"/>
    <mergeCell ref="A46:G46"/>
    <mergeCell ref="B43:E43"/>
    <mergeCell ref="B45:E45"/>
    <mergeCell ref="K45:L45"/>
    <mergeCell ref="K46:L46"/>
    <mergeCell ref="K47:L47"/>
    <mergeCell ref="A60:G60"/>
    <mergeCell ref="B58:E58"/>
    <mergeCell ref="B47:E47"/>
    <mergeCell ref="B48:E48"/>
    <mergeCell ref="B57:E57"/>
    <mergeCell ref="B36:E36"/>
    <mergeCell ref="B42:E42"/>
    <mergeCell ref="A64:G64"/>
    <mergeCell ref="K73:L73"/>
    <mergeCell ref="K81:L81"/>
    <mergeCell ref="B86:E86"/>
    <mergeCell ref="K86:L86"/>
    <mergeCell ref="A84:A85"/>
    <mergeCell ref="B84:J84"/>
    <mergeCell ref="A71:G71"/>
    <mergeCell ref="B79:E79"/>
    <mergeCell ref="B72:E72"/>
    <mergeCell ref="K77:L77"/>
    <mergeCell ref="B74:E74"/>
    <mergeCell ref="K71:L71"/>
    <mergeCell ref="A82:L82"/>
    <mergeCell ref="B76:E76"/>
    <mergeCell ref="B81:E81"/>
    <mergeCell ref="K74:L74"/>
    <mergeCell ref="K79:L79"/>
    <mergeCell ref="A77:G77"/>
    <mergeCell ref="K78:L78"/>
    <mergeCell ref="K84:L85"/>
    <mergeCell ref="B85:E85"/>
    <mergeCell ref="A83:I83"/>
    <mergeCell ref="K88:L88"/>
    <mergeCell ref="A91:L91"/>
    <mergeCell ref="K90:L90"/>
    <mergeCell ref="A89:L89"/>
    <mergeCell ref="C97:D97"/>
    <mergeCell ref="C95:D95"/>
    <mergeCell ref="G94:I94"/>
    <mergeCell ref="A99:B99"/>
    <mergeCell ref="A98:B98"/>
    <mergeCell ref="C98:D98"/>
    <mergeCell ref="C119:D119"/>
    <mergeCell ref="A124:B124"/>
    <mergeCell ref="C121:D121"/>
    <mergeCell ref="C120:D120"/>
    <mergeCell ref="A119:B119"/>
    <mergeCell ref="A103:B103"/>
    <mergeCell ref="C103:D103"/>
    <mergeCell ref="A100:B100"/>
    <mergeCell ref="C100:D100"/>
    <mergeCell ref="A101:B101"/>
    <mergeCell ref="A118:B118"/>
    <mergeCell ref="A111:B111"/>
    <mergeCell ref="C111:D111"/>
    <mergeCell ref="C112:D112"/>
    <mergeCell ref="A110:B110"/>
    <mergeCell ref="C110:D110"/>
    <mergeCell ref="A102:B102"/>
    <mergeCell ref="C102:D102"/>
    <mergeCell ref="C101:D101"/>
    <mergeCell ref="A1:L1"/>
    <mergeCell ref="A2:L2"/>
    <mergeCell ref="A3:L3"/>
    <mergeCell ref="B29:C30"/>
    <mergeCell ref="D29:D30"/>
    <mergeCell ref="E29:E30"/>
    <mergeCell ref="F29:F30"/>
    <mergeCell ref="B41:E41"/>
    <mergeCell ref="K40:L40"/>
    <mergeCell ref="K41:L41"/>
    <mergeCell ref="F27:F28"/>
    <mergeCell ref="H27:H28"/>
    <mergeCell ref="A4:L4"/>
    <mergeCell ref="A32:L32"/>
    <mergeCell ref="B33:J33"/>
    <mergeCell ref="A6:C6"/>
    <mergeCell ref="D6:E6"/>
    <mergeCell ref="A7:C7"/>
    <mergeCell ref="G29:G30"/>
    <mergeCell ref="D7:E7"/>
    <mergeCell ref="A8:C8"/>
    <mergeCell ref="A27:A28"/>
    <mergeCell ref="E27:E28"/>
    <mergeCell ref="I27:L28"/>
    <mergeCell ref="A148:G148"/>
    <mergeCell ref="B49:E49"/>
    <mergeCell ref="K55:L55"/>
    <mergeCell ref="A140:C140"/>
    <mergeCell ref="D140:L140"/>
    <mergeCell ref="A141:C141"/>
    <mergeCell ref="J132:L132"/>
    <mergeCell ref="A96:B96"/>
    <mergeCell ref="C96:D96"/>
    <mergeCell ref="A97:B97"/>
    <mergeCell ref="A92:L93"/>
    <mergeCell ref="C94:F94"/>
    <mergeCell ref="B78:E78"/>
    <mergeCell ref="C124:D124"/>
    <mergeCell ref="A120:B120"/>
    <mergeCell ref="B80:E80"/>
    <mergeCell ref="K80:L80"/>
    <mergeCell ref="A73:G73"/>
    <mergeCell ref="K54:L54"/>
    <mergeCell ref="B61:E61"/>
    <mergeCell ref="D141:L141"/>
    <mergeCell ref="B63:E63"/>
    <mergeCell ref="B75:E75"/>
    <mergeCell ref="A147:G147"/>
    <mergeCell ref="D8:E8"/>
    <mergeCell ref="B153:C153"/>
    <mergeCell ref="E153:F153"/>
    <mergeCell ref="H153:J153"/>
    <mergeCell ref="A137:D137"/>
    <mergeCell ref="A138:L138"/>
    <mergeCell ref="A139:C139"/>
    <mergeCell ref="D139:L139"/>
    <mergeCell ref="A132:B132"/>
    <mergeCell ref="C132:D132"/>
    <mergeCell ref="A133:L133"/>
    <mergeCell ref="A134:D136"/>
    <mergeCell ref="E134:F134"/>
    <mergeCell ref="G134:L134"/>
    <mergeCell ref="E135:F135"/>
    <mergeCell ref="G135:H135"/>
    <mergeCell ref="A144:G144"/>
    <mergeCell ref="K60:L60"/>
    <mergeCell ref="K59:L59"/>
    <mergeCell ref="K58:L58"/>
    <mergeCell ref="B59:E59"/>
    <mergeCell ref="A145:G145"/>
    <mergeCell ref="A146:G146"/>
    <mergeCell ref="B62:E62"/>
    <mergeCell ref="A142:G143"/>
    <mergeCell ref="H142:H143"/>
    <mergeCell ref="I142:K142"/>
    <mergeCell ref="A125:B125"/>
    <mergeCell ref="C125:D125"/>
    <mergeCell ref="A122:B122"/>
    <mergeCell ref="C122:D122"/>
    <mergeCell ref="A123:B123"/>
    <mergeCell ref="C123:D123"/>
    <mergeCell ref="A128:B128"/>
    <mergeCell ref="C128:D128"/>
    <mergeCell ref="A129:B129"/>
    <mergeCell ref="C129:D129"/>
    <mergeCell ref="A126:B126"/>
    <mergeCell ref="C126:D126"/>
    <mergeCell ref="A127:B127"/>
    <mergeCell ref="C127:D127"/>
    <mergeCell ref="A130:B130"/>
    <mergeCell ref="K135:L135"/>
  </mergeCells>
  <printOptions horizontalCentered="1"/>
  <pageMargins left="0.08" right="0.16" top="0.49" bottom="0.46" header="0.3" footer="0.3"/>
  <pageSetup scale="59" fitToHeight="0" orientation="landscape" r:id="rId1"/>
  <rowBreaks count="6" manualBreakCount="6">
    <brk id="14" max="11" man="1"/>
    <brk id="31" max="11" man="1"/>
    <brk id="70" max="11" man="1"/>
    <brk id="106" max="11" man="1"/>
    <brk id="107" max="11" man="1"/>
    <brk id="14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1399 Project Brief</vt:lpstr>
      <vt:lpstr>'1399 Project Brief'!Print_Area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Zarif Babk</dc:creator>
  <cp:lastModifiedBy>sayed.rahman</cp:lastModifiedBy>
  <cp:lastPrinted>2021-01-06T09:32:40Z</cp:lastPrinted>
  <dcterms:created xsi:type="dcterms:W3CDTF">2019-09-24T04:57:50Z</dcterms:created>
  <dcterms:modified xsi:type="dcterms:W3CDTF">2021-01-06T10:20:04Z</dcterms:modified>
</cp:coreProperties>
</file>