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 1399\"/>
    </mc:Choice>
  </mc:AlternateContent>
  <bookViews>
    <workbookView xWindow="0" yWindow="0" windowWidth="21600" windowHeight="9780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Projects!$B$2:$B$28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Projects!$A$1:$S$41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62913"/>
  <fileRecoveryPr autoRecover="0"/>
</workbook>
</file>

<file path=xl/calcChain.xml><?xml version="1.0" encoding="utf-8"?>
<calcChain xmlns="http://schemas.openxmlformats.org/spreadsheetml/2006/main">
  <c r="Q41" i="1" l="1"/>
  <c r="M24" i="1" l="1"/>
  <c r="L35" i="1" l="1"/>
  <c r="O41" i="1" l="1"/>
  <c r="J41" i="1"/>
  <c r="N40" i="1"/>
  <c r="P40" i="1" s="1"/>
  <c r="R40" i="1" l="1"/>
  <c r="M9" i="1"/>
  <c r="N38" i="1" l="1"/>
  <c r="G29" i="2" l="1"/>
  <c r="E29" i="2"/>
  <c r="J12" i="1" l="1"/>
  <c r="N39" i="1" l="1"/>
  <c r="R39" i="1" s="1"/>
  <c r="P39" i="1" l="1"/>
  <c r="I41" i="1"/>
  <c r="R38" i="1"/>
  <c r="N37" i="1"/>
  <c r="R37" i="1" s="1"/>
  <c r="P38" i="1" l="1"/>
  <c r="P37" i="1"/>
  <c r="J7" i="1"/>
  <c r="P12" i="1" l="1"/>
  <c r="R12" i="1"/>
  <c r="N36" i="1"/>
  <c r="M41" i="1"/>
  <c r="L41" i="1"/>
  <c r="K41" i="1"/>
  <c r="P36" i="1" l="1"/>
  <c r="R36" i="1"/>
  <c r="N35" i="1" l="1"/>
  <c r="R35" i="1" s="1"/>
  <c r="N34" i="1"/>
  <c r="R34" i="1" s="1"/>
  <c r="N6" i="1"/>
  <c r="P34" i="1" l="1"/>
  <c r="P35" i="1"/>
  <c r="N31" i="1"/>
  <c r="Q45" i="1" l="1"/>
  <c r="Q44" i="1"/>
  <c r="O45" i="1"/>
  <c r="O44" i="1"/>
  <c r="N33" i="1"/>
  <c r="R33" i="1" l="1"/>
  <c r="P33" i="1"/>
  <c r="N32" i="1" l="1"/>
  <c r="R32" i="1" s="1"/>
  <c r="P32" i="1" l="1"/>
  <c r="N8" i="1" l="1"/>
  <c r="N9" i="1"/>
  <c r="N10" i="1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7" i="1"/>
  <c r="P6" i="1"/>
  <c r="R17" i="1" l="1"/>
  <c r="N41" i="1"/>
  <c r="N5" i="1" s="1"/>
  <c r="D29" i="2"/>
  <c r="N45" i="1"/>
  <c r="N44" i="1"/>
  <c r="P13" i="1"/>
  <c r="R13" i="1"/>
  <c r="D30" i="2" l="1"/>
  <c r="D31" i="2" s="1"/>
  <c r="R41" i="1"/>
  <c r="P41" i="1"/>
  <c r="P7" i="1"/>
  <c r="Q5" i="1" l="1"/>
  <c r="J5" i="1"/>
  <c r="K5" i="1" l="1"/>
  <c r="L5" i="1" l="1"/>
  <c r="M5" i="1" l="1"/>
  <c r="P10" i="1" l="1"/>
  <c r="P8" i="1"/>
  <c r="R9" i="1"/>
  <c r="P11" i="1"/>
  <c r="R19" i="1"/>
  <c r="R21" i="1"/>
  <c r="I6" i="2"/>
  <c r="P31" i="1"/>
  <c r="R30" i="1"/>
  <c r="P30" i="1"/>
  <c r="P29" i="1"/>
  <c r="R28" i="1"/>
  <c r="P28" i="1"/>
  <c r="R27" i="1"/>
  <c r="P27" i="1"/>
  <c r="P26" i="1"/>
  <c r="R26" i="1"/>
  <c r="R25" i="1"/>
  <c r="P25" i="1"/>
  <c r="R24" i="1"/>
  <c r="P24" i="1"/>
  <c r="R22" i="1"/>
  <c r="P22" i="1"/>
  <c r="R20" i="1"/>
  <c r="P20" i="1"/>
  <c r="P18" i="1"/>
  <c r="P17" i="1"/>
  <c r="R16" i="1"/>
  <c r="P16" i="1"/>
  <c r="P15" i="1"/>
  <c r="R15" i="1"/>
  <c r="R14" i="1"/>
  <c r="P14" i="1"/>
  <c r="R7" i="1"/>
  <c r="G30" i="2"/>
  <c r="R10" i="1" l="1"/>
  <c r="P9" i="1"/>
  <c r="R11" i="1"/>
  <c r="I5" i="1"/>
  <c r="P19" i="1"/>
  <c r="P21" i="1"/>
  <c r="R6" i="1"/>
  <c r="P23" i="1"/>
  <c r="G31" i="2"/>
  <c r="G6" i="2"/>
  <c r="R8" i="1"/>
  <c r="R18" i="1"/>
  <c r="R23" i="1"/>
  <c r="R29" i="1"/>
  <c r="R31" i="1"/>
  <c r="H29" i="2" l="1"/>
  <c r="F29" i="2"/>
  <c r="D6" i="2" l="1"/>
  <c r="R5" i="1"/>
  <c r="J6" i="2" l="1"/>
  <c r="H6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<sst xmlns="http://schemas.openxmlformats.org/spreadsheetml/2006/main" count="267" uniqueCount="161">
  <si>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</si>
  <si>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</si>
  <si>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</si>
  <si>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</si>
  <si>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</si>
  <si>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</si>
  <si>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</si>
  <si>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</si>
  <si>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</si>
  <si>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</si>
  <si>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</si>
  <si>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</si>
  <si>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</si>
  <si>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</si>
  <si>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</si>
  <si>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</si>
  <si>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</si>
  <si>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</si>
  <si>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</si>
  <si>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</si>
  <si>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</si>
  <si>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</si>
  <si>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</si>
  <si>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</si>
  <si>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</si>
  <si>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</si>
  <si>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</si>
  <si>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</si>
  <si>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</si>
  <si>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بانک انکشاف آسیایی</t>
  </si>
  <si>
    <t>AFG/390505</t>
  </si>
  <si>
    <t xml:space="preserve"> 1388</t>
  </si>
  <si>
    <t>سازمان بین المللی انکشافی زراعتی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</si>
  <si>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</si>
  <si>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</si>
  <si>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</si>
  <si>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</si>
  <si>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</si>
  <si>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</si>
  <si>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</si>
  <si>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</si>
  <si>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</si>
  <si>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</si>
  <si>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</si>
  <si>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</si>
  <si>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</si>
  <si>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</si>
  <si>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</si>
  <si>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</si>
  <si>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</si>
  <si>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</si>
  <si>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</si>
  <si>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</si>
  <si>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</si>
  <si>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</si>
  <si>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</si>
  <si>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</si>
  <si>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</si>
  <si>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</si>
  <si>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</si>
  <si>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</si>
  <si>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</si>
  <si>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</si>
  <si>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</si>
  <si>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</si>
  <si>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</si>
  <si>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</si>
  <si>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</si>
  <si>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</si>
  <si>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</si>
  <si>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</si>
  <si>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</si>
  <si>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</si>
  <si>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</si>
  <si>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</si>
  <si>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</si>
  <si>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</si>
  <si>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</si>
  <si>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</si>
  <si>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</si>
  <si>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</si>
  <si>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</si>
  <si>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</si>
  <si>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</si>
  <si>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</si>
  <si>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</si>
  <si>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</si>
  <si>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</si>
  <si>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</si>
  <si>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</si>
  <si>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</si>
  <si>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</si>
  <si>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</si>
  <si>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</si>
  <si>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</si>
  <si>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</si>
  <si>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</si>
  <si>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</si>
  <si>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</si>
  <si>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</si>
  <si>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</si>
  <si>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</si>
  <si>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</si>
  <si>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</si>
  <si>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 xml:space="preserve">بانک جهانی </t>
  </si>
  <si>
    <t>ارقام به ملیون افغانی</t>
  </si>
  <si>
    <t>AFG/390763</t>
  </si>
  <si>
    <t>AFG/390765</t>
  </si>
  <si>
    <t>AFG/390766</t>
  </si>
  <si>
    <t>AFG/390767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</si>
  <si>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</si>
  <si>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</si>
  <si>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</si>
  <si>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</si>
  <si>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</si>
  <si>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</si>
  <si>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</si>
  <si>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</si>
  <si>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</si>
  <si>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</si>
  <si>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</si>
  <si>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</si>
  <si>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</si>
  <si>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</si>
  <si>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</si>
  <si>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</si>
  <si>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</si>
  <si>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</si>
  <si>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</si>
  <si>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</si>
  <si>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>AFG/390768</t>
  </si>
  <si>
    <t>پروژه توسعه زنجیره ارزش باغداری (HVCDP)</t>
  </si>
  <si>
    <t>غیراختیاری</t>
  </si>
  <si>
    <t xml:space="preserve">ضمیمه بودجه </t>
  </si>
  <si>
    <t>AFG/390770</t>
  </si>
  <si>
    <t>AFG/390771</t>
  </si>
  <si>
    <t>طرح تنظیم همه جانبه عفچرها به اشتراک جوامع محلی</t>
  </si>
  <si>
    <t>برنامه انکشاف باغداری</t>
  </si>
  <si>
    <t xml:space="preserve">حمایت از زراعت و بازار یابی زنجیره ارزشی محصولات روستایی (SARM) </t>
  </si>
  <si>
    <t>عیر اختیاری</t>
  </si>
  <si>
    <t>ایتالیا</t>
  </si>
  <si>
    <t xml:space="preserve">وزارت زراعت آبیاری ومالداری 
معینیت مالی واداری 
ریاست مالی وحسابی </t>
  </si>
  <si>
    <t>منابع طبیعی</t>
  </si>
  <si>
    <t>باغداری</t>
  </si>
  <si>
    <t>ترویج</t>
  </si>
  <si>
    <t>مطالعات امکان سنجی پروژه های استراتیژیک</t>
  </si>
  <si>
    <t xml:space="preserve"> جدول عمومی مصارفات بودجه انکشافی سال مالی 1399       </t>
  </si>
  <si>
    <t xml:space="preserve">            راپورمصارف بودجه انکشافی سال مالی 1399 </t>
  </si>
  <si>
    <t>AFG/390395</t>
  </si>
  <si>
    <t xml:space="preserve">انکشاف زراعت در ولسوالی های سرحدی </t>
  </si>
  <si>
    <t>NHLP</t>
  </si>
  <si>
    <t>هندوستان</t>
  </si>
  <si>
    <t>AFG/390772</t>
  </si>
  <si>
    <t>AFG/390773</t>
  </si>
  <si>
    <t>AFG/390774</t>
  </si>
  <si>
    <t>مدیریت محصولات زراعتی افغانستان</t>
  </si>
  <si>
    <t>توسعه منابع آب ارغنداب</t>
  </si>
  <si>
    <t>AFG/390775</t>
  </si>
  <si>
    <t>آمادگی افغانستان برای آب زراعتی و انعطاف پذیری اقلیم (AWCRP/PPG)</t>
  </si>
  <si>
    <t>AFG/390777</t>
  </si>
  <si>
    <t>پروژه جدید اضطراری زراعتی و مصونیت غذائی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</si>
</sst>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  <numFmt numFmtId="176" formatCode="m/d/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76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theme="1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1"/>
      </right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theme="1"/>
      </right>
      <top/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dashed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1"/>
      </right>
      <top/>
      <bottom style="medium">
        <color theme="1"/>
      </bottom>
      <diagonal/>
    </border>
    <border>
      <left style="hair">
        <color theme="1"/>
      </left>
      <right style="hair">
        <color theme="1"/>
      </right>
      <top style="dashed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 style="medium">
        <color theme="1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theme="1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2" fillId="21" borderId="14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0" fontId="13" fillId="22" borderId="15" applyNumberFormat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6" fillId="0" borderId="0" applyBorder="0" applyAlignment="0"/>
    <xf numFmtId="170" fontId="16" fillId="0" borderId="0" applyBorder="0" applyAlignment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5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6" fillId="0" borderId="0">
      <alignment vertical="top"/>
    </xf>
    <xf numFmtId="0" fontId="3" fillId="0" borderId="0"/>
    <xf numFmtId="0" fontId="26" fillId="0" borderId="0"/>
    <xf numFmtId="0" fontId="3" fillId="0" borderId="0"/>
    <xf numFmtId="0" fontId="3" fillId="0" borderId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</cellStyleXfs>
  <cellXfs count="197">
    <xf numFmtId="0" fontId="0" fillId="0" borderId="0" xfId="0"/>
    <xf numFmtId="0" fontId="3" fillId="0" borderId="0" xfId="3" applyProtection="1">
      <protection locked="0"/>
    </xf>
    <xf numFmtId="164" fontId="8" fillId="0" borderId="7" xfId="3" applyNumberFormat="1" applyFont="1" applyBorder="1" applyAlignment="1" applyProtection="1">
      <alignment horizontal="right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8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2" fillId="0" borderId="4" xfId="3" applyFont="1" applyBorder="1" applyAlignment="1" applyProtection="1">
      <alignment horizontal="center" vertical="center"/>
    </xf>
    <xf numFmtId="0" fontId="8" fillId="0" borderId="5" xfId="3" applyFont="1" applyFill="1" applyBorder="1" applyAlignment="1" applyProtection="1">
      <alignment horizontal="right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11" xfId="3" applyFont="1" applyBorder="1" applyAlignment="1" applyProtection="1">
      <alignment horizontal="center" vertical="center" wrapText="1"/>
    </xf>
    <xf numFmtId="0" fontId="4" fillId="0" borderId="0" xfId="586" applyFont="1" applyBorder="1" applyAlignment="1" applyProtection="1">
      <alignment vertical="center"/>
      <protection locked="0"/>
    </xf>
    <xf numFmtId="0" fontId="33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6" xfId="586" applyFont="1" applyFill="1" applyBorder="1" applyAlignment="1" applyProtection="1">
      <alignment vertical="center"/>
      <protection locked="0"/>
    </xf>
    <xf numFmtId="0" fontId="34" fillId="25" borderId="27" xfId="586" applyFont="1" applyFill="1" applyBorder="1" applyAlignment="1" applyProtection="1">
      <alignment horizontal="center" vertical="center" wrapText="1"/>
      <protection locked="0"/>
    </xf>
    <xf numFmtId="0" fontId="33" fillId="0" borderId="0" xfId="586" applyAlignment="1" applyProtection="1">
      <alignment horizontal="center" vertical="center"/>
      <protection locked="0"/>
    </xf>
    <xf numFmtId="164" fontId="35" fillId="25" borderId="27" xfId="586" applyNumberFormat="1" applyFont="1" applyFill="1" applyBorder="1" applyAlignment="1" applyProtection="1">
      <alignment horizontal="center" vertical="center"/>
      <protection locked="0"/>
    </xf>
    <xf numFmtId="10" fontId="35" fillId="25" borderId="27" xfId="586" applyNumberFormat="1" applyFont="1" applyFill="1" applyBorder="1" applyAlignment="1" applyProtection="1">
      <alignment horizontal="center" vertical="center"/>
      <protection locked="0"/>
    </xf>
    <xf numFmtId="164" fontId="33" fillId="0" borderId="0" xfId="586" applyNumberFormat="1" applyProtection="1">
      <protection locked="0"/>
    </xf>
    <xf numFmtId="0" fontId="33" fillId="0" borderId="0" xfId="586" applyAlignment="1" applyProtection="1">
      <alignment horizontal="right"/>
      <protection locked="0"/>
    </xf>
    <xf numFmtId="3" fontId="33" fillId="0" borderId="0" xfId="586" applyNumberFormat="1" applyProtection="1">
      <protection locked="0"/>
    </xf>
    <xf numFmtId="0" fontId="33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36" fillId="0" borderId="0" xfId="586" applyNumberFormat="1" applyFont="1" applyAlignment="1" applyProtection="1">
      <alignment horizontal="center" vertical="center"/>
      <protection locked="0"/>
    </xf>
    <xf numFmtId="0" fontId="36" fillId="0" borderId="0" xfId="586" applyFont="1" applyAlignment="1" applyProtection="1">
      <alignment horizontal="center" vertical="center"/>
      <protection locked="0"/>
    </xf>
    <xf numFmtId="9" fontId="36" fillId="0" borderId="0" xfId="547" applyFont="1" applyAlignment="1" applyProtection="1">
      <alignment horizontal="center" vertical="center"/>
      <protection locked="0"/>
    </xf>
    <xf numFmtId="0" fontId="36" fillId="0" borderId="0" xfId="586" applyFont="1" applyBorder="1" applyAlignment="1" applyProtection="1">
      <alignment horizontal="center" vertical="center"/>
      <protection locked="0"/>
    </xf>
    <xf numFmtId="0" fontId="6" fillId="26" borderId="27" xfId="586" applyFont="1" applyFill="1" applyBorder="1" applyAlignment="1" applyProtection="1">
      <alignment horizontal="center" vertical="center" wrapText="1"/>
    </xf>
    <xf numFmtId="0" fontId="6" fillId="27" borderId="27" xfId="586" applyFont="1" applyFill="1" applyBorder="1" applyAlignment="1" applyProtection="1">
      <alignment horizontal="center" vertical="center" wrapText="1"/>
    </xf>
    <xf numFmtId="164" fontId="6" fillId="26" borderId="27" xfId="586" applyNumberFormat="1" applyFont="1" applyFill="1" applyBorder="1" applyAlignment="1" applyProtection="1">
      <alignment horizontal="center" vertical="center"/>
    </xf>
    <xf numFmtId="10" fontId="6" fillId="26" borderId="27" xfId="586" applyNumberFormat="1" applyFont="1" applyFill="1" applyBorder="1" applyAlignment="1" applyProtection="1">
      <alignment horizontal="center" vertical="center"/>
    </xf>
    <xf numFmtId="0" fontId="33" fillId="0" borderId="0" xfId="586" applyProtection="1"/>
    <xf numFmtId="0" fontId="33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3" fillId="0" borderId="0" xfId="586" applyBorder="1" applyProtection="1"/>
    <xf numFmtId="43" fontId="0" fillId="0" borderId="0" xfId="289" applyFont="1" applyProtection="1"/>
    <xf numFmtId="0" fontId="33" fillId="0" borderId="0" xfId="586" applyBorder="1" applyAlignment="1" applyProtection="1">
      <alignment horizontal="right"/>
    </xf>
    <xf numFmtId="164" fontId="6" fillId="26" borderId="32" xfId="586" applyNumberFormat="1" applyFont="1" applyFill="1" applyBorder="1" applyAlignment="1" applyProtection="1">
      <alignment horizontal="center" vertical="center"/>
    </xf>
    <xf numFmtId="10" fontId="6" fillId="26" borderId="33" xfId="586" applyNumberFormat="1" applyFont="1" applyFill="1" applyBorder="1" applyAlignment="1" applyProtection="1">
      <alignment horizontal="center" vertical="center"/>
    </xf>
    <xf numFmtId="164" fontId="31" fillId="28" borderId="29" xfId="586" applyNumberFormat="1" applyFont="1" applyFill="1" applyBorder="1" applyAlignment="1" applyProtection="1">
      <alignment horizontal="center" vertical="center" wrapText="1"/>
    </xf>
    <xf numFmtId="164" fontId="31" fillId="28" borderId="29" xfId="586" applyNumberFormat="1" applyFont="1" applyFill="1" applyBorder="1" applyAlignment="1" applyProtection="1">
      <alignment horizontal="center" vertical="center"/>
    </xf>
    <xf numFmtId="164" fontId="31" fillId="28" borderId="30" xfId="586" applyNumberFormat="1" applyFont="1" applyFill="1" applyBorder="1" applyAlignment="1" applyProtection="1">
      <alignment horizontal="center" vertical="center"/>
    </xf>
    <xf numFmtId="164" fontId="38" fillId="28" borderId="35" xfId="586" applyNumberFormat="1" applyFont="1" applyFill="1" applyBorder="1" applyAlignment="1" applyProtection="1">
      <alignment horizontal="center" vertical="center"/>
    </xf>
    <xf numFmtId="10" fontId="38" fillId="28" borderId="36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172" fontId="3" fillId="0" borderId="0" xfId="3" applyNumberFormat="1" applyAlignment="1" applyProtection="1">
      <alignment horizontal="center"/>
      <protection locked="0"/>
    </xf>
    <xf numFmtId="0" fontId="7" fillId="2" borderId="38" xfId="3" applyFont="1" applyFill="1" applyBorder="1" applyAlignment="1" applyProtection="1">
      <alignment horizontal="center" vertical="center" wrapText="1"/>
    </xf>
    <xf numFmtId="0" fontId="7" fillId="28" borderId="13" xfId="3" applyFont="1" applyFill="1" applyBorder="1" applyAlignment="1" applyProtection="1">
      <alignment horizontal="center" vertical="center" wrapText="1"/>
    </xf>
    <xf numFmtId="164" fontId="7" fillId="28" borderId="13" xfId="3" applyNumberFormat="1" applyFont="1" applyFill="1" applyBorder="1" applyAlignment="1" applyProtection="1">
      <alignment horizontal="center" vertical="center" wrapText="1"/>
    </xf>
    <xf numFmtId="10" fontId="7" fillId="28" borderId="13" xfId="2" applyNumberFormat="1" applyFont="1" applyFill="1" applyBorder="1" applyAlignment="1" applyProtection="1">
      <alignment horizontal="center" vertical="center" wrapText="1"/>
    </xf>
    <xf numFmtId="164" fontId="7" fillId="28" borderId="9" xfId="3" applyNumberFormat="1" applyFont="1" applyFill="1" applyBorder="1" applyAlignment="1" applyProtection="1">
      <alignment horizontal="left" vertical="center" wrapText="1"/>
    </xf>
    <xf numFmtId="0" fontId="8" fillId="0" borderId="24" xfId="3" applyFont="1" applyFill="1" applyBorder="1" applyAlignment="1" applyProtection="1">
      <alignment horizontal="right" vertical="center" readingOrder="2"/>
    </xf>
    <xf numFmtId="164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5" xfId="2" applyNumberFormat="1" applyFont="1" applyBorder="1" applyAlignment="1" applyProtection="1">
      <alignment horizontal="center" vertical="center" wrapText="1"/>
    </xf>
    <xf numFmtId="164" fontId="8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3" applyFont="1" applyFill="1" applyBorder="1" applyAlignment="1" applyProtection="1">
      <alignment vertical="center" readingOrder="2"/>
    </xf>
    <xf numFmtId="164" fontId="8" fillId="0" borderId="5" xfId="3" applyNumberFormat="1" applyFont="1" applyFill="1" applyBorder="1" applyAlignment="1" applyProtection="1">
      <alignment horizontal="center" vertical="center" wrapText="1"/>
    </xf>
    <xf numFmtId="10" fontId="8" fillId="0" borderId="5" xfId="2" applyNumberFormat="1" applyFont="1" applyFill="1" applyBorder="1" applyAlignment="1" applyProtection="1">
      <alignment horizontal="center" vertical="center" wrapText="1"/>
    </xf>
    <xf numFmtId="0" fontId="7" fillId="28" borderId="3" xfId="3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center" vertical="center" wrapText="1"/>
    </xf>
    <xf numFmtId="10" fontId="7" fillId="28" borderId="3" xfId="2" applyNumberFormat="1" applyFont="1" applyFill="1" applyBorder="1" applyAlignment="1" applyProtection="1">
      <alignment horizontal="center" vertical="center" wrapText="1"/>
    </xf>
    <xf numFmtId="164" fontId="7" fillId="28" borderId="3" xfId="3" applyNumberFormat="1" applyFont="1" applyFill="1" applyBorder="1" applyAlignment="1" applyProtection="1">
      <alignment horizontal="left" vertical="center" wrapText="1"/>
    </xf>
    <xf numFmtId="0" fontId="41" fillId="0" borderId="0" xfId="3" applyFont="1" applyAlignment="1" applyProtection="1">
      <alignment horizontal="center" vertical="center"/>
      <protection locked="0"/>
    </xf>
    <xf numFmtId="0" fontId="41" fillId="0" borderId="0" xfId="3" applyFont="1" applyProtection="1">
      <protection locked="0"/>
    </xf>
    <xf numFmtId="0" fontId="8" fillId="0" borderId="10" xfId="3" applyFont="1" applyFill="1" applyBorder="1" applyAlignment="1" applyProtection="1">
      <alignment horizontal="right" vertical="center" wrapText="1"/>
    </xf>
    <xf numFmtId="0" fontId="32" fillId="0" borderId="43" xfId="3" applyFont="1" applyBorder="1" applyAlignment="1" applyProtection="1">
      <alignment horizontal="center" vertical="center"/>
    </xf>
    <xf numFmtId="0" fontId="8" fillId="0" borderId="10" xfId="3" applyFont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  <protection locked="0"/>
    </xf>
    <xf numFmtId="10" fontId="8" fillId="0" borderId="10" xfId="2" applyNumberFormat="1" applyFont="1" applyFill="1" applyBorder="1" applyAlignment="1" applyProtection="1">
      <alignment horizontal="center" vertical="center" wrapText="1"/>
    </xf>
    <xf numFmtId="10" fontId="8" fillId="0" borderId="10" xfId="2" applyNumberFormat="1" applyFont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right" vertical="center" readingOrder="2"/>
    </xf>
    <xf numFmtId="164" fontId="7" fillId="0" borderId="44" xfId="3" applyNumberFormat="1" applyFont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right" vertical="center" readingOrder="2"/>
    </xf>
    <xf numFmtId="16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45" xfId="3" applyNumberFormat="1" applyFont="1" applyBorder="1" applyAlignment="1" applyProtection="1">
      <alignment horizontal="left" vertical="center" wrapText="1"/>
      <protection locked="0"/>
    </xf>
    <xf numFmtId="0" fontId="8" fillId="0" borderId="6" xfId="3" applyFont="1" applyFill="1" applyBorder="1" applyAlignment="1" applyProtection="1">
      <alignment horizontal="center" vertical="center" wrapTex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10" xfId="2" applyNumberFormat="1" applyFont="1" applyFill="1" applyBorder="1" applyAlignment="1" applyProtection="1">
      <alignment horizontal="center" vertical="center" wrapText="1"/>
    </xf>
    <xf numFmtId="164" fontId="8" fillId="0" borderId="10" xfId="3" applyNumberFormat="1" applyFont="1" applyFill="1" applyBorder="1" applyAlignment="1" applyProtection="1">
      <alignment horizontal="center" vertical="center" wrapText="1"/>
    </xf>
    <xf numFmtId="0" fontId="3" fillId="0" borderId="0" xfId="3" applyBorder="1" applyProtection="1">
      <protection locked="0"/>
    </xf>
    <xf numFmtId="0" fontId="8" fillId="0" borderId="46" xfId="3" applyFont="1" applyFill="1" applyBorder="1" applyAlignment="1" applyProtection="1">
      <alignment horizontal="right" vertical="center" readingOrder="2"/>
    </xf>
    <xf numFmtId="0" fontId="8" fillId="0" borderId="46" xfId="3" applyFont="1" applyFill="1" applyBorder="1" applyAlignment="1" applyProtection="1">
      <alignment horizontal="right" vertical="center" wrapText="1"/>
    </xf>
    <xf numFmtId="0" fontId="8" fillId="0" borderId="46" xfId="3" applyFont="1" applyBorder="1" applyAlignment="1" applyProtection="1">
      <alignment horizontal="center" vertical="center" wrapText="1"/>
    </xf>
    <xf numFmtId="0" fontId="8" fillId="0" borderId="46" xfId="3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46" xfId="3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Fill="1" applyBorder="1" applyAlignment="1" applyProtection="1">
      <alignment horizontal="center" vertical="center" wrapText="1"/>
    </xf>
    <xf numFmtId="10" fontId="8" fillId="0" borderId="46" xfId="2" applyNumberFormat="1" applyFont="1" applyBorder="1" applyAlignment="1" applyProtection="1">
      <alignment horizontal="center" vertical="center" wrapText="1"/>
    </xf>
    <xf numFmtId="164" fontId="7" fillId="0" borderId="47" xfId="3" applyNumberFormat="1" applyFont="1" applyBorder="1" applyAlignment="1" applyProtection="1">
      <alignment horizontal="left" vertical="center" wrapText="1"/>
      <protection locked="0"/>
    </xf>
    <xf numFmtId="0" fontId="32" fillId="0" borderId="48" xfId="3" applyFont="1" applyBorder="1" applyAlignment="1" applyProtection="1">
      <alignment horizontal="center" vertical="center"/>
    </xf>
    <xf numFmtId="0" fontId="8" fillId="0" borderId="46" xfId="3" applyFont="1" applyFill="1" applyBorder="1" applyAlignment="1" applyProtection="1">
      <alignment horizontal="center" vertical="center" readingOrder="2"/>
    </xf>
    <xf numFmtId="164" fontId="8" fillId="0" borderId="44" xfId="3" applyNumberFormat="1" applyFont="1" applyBorder="1" applyAlignment="1" applyProtection="1">
      <alignment horizontal="right" vertical="center" wrapText="1"/>
      <protection locked="0"/>
    </xf>
    <xf numFmtId="176" fontId="6" fillId="0" borderId="42" xfId="3" applyNumberFormat="1" applyFont="1" applyBorder="1" applyAlignment="1" applyProtection="1">
      <alignment vertical="center" readingOrder="2"/>
      <protection locked="0"/>
    </xf>
    <xf numFmtId="164" fontId="8" fillId="0" borderId="11" xfId="3" applyNumberFormat="1" applyFont="1" applyFill="1" applyBorder="1" applyAlignment="1" applyProtection="1">
      <alignment horizontal="center" vertical="center" wrapText="1"/>
    </xf>
    <xf numFmtId="164" fontId="8" fillId="0" borderId="49" xfId="3" applyNumberFormat="1" applyFont="1" applyFill="1" applyBorder="1" applyAlignment="1" applyProtection="1">
      <alignment horizontal="center" vertical="center" wrapText="1"/>
    </xf>
    <xf numFmtId="164" fontId="7" fillId="0" borderId="51" xfId="3" applyNumberFormat="1" applyFont="1" applyBorder="1" applyAlignment="1" applyProtection="1">
      <alignment horizontal="left" vertical="center" wrapText="1"/>
      <protection locked="0"/>
    </xf>
    <xf numFmtId="164" fontId="7" fillId="0" borderId="50" xfId="3" applyNumberFormat="1" applyFont="1" applyBorder="1" applyAlignment="1" applyProtection="1">
      <alignment horizontal="left" vertical="center" wrapText="1"/>
      <protection locked="0"/>
    </xf>
    <xf numFmtId="0" fontId="8" fillId="0" borderId="52" xfId="3" applyFont="1" applyFill="1" applyBorder="1" applyAlignment="1" applyProtection="1">
      <alignment horizontal="center" vertical="center" wrapText="1"/>
    </xf>
    <xf numFmtId="0" fontId="8" fillId="0" borderId="11" xfId="3" applyFont="1" applyFill="1" applyBorder="1" applyAlignment="1" applyProtection="1">
      <alignment horizontal="center" vertical="center" wrapText="1"/>
    </xf>
    <xf numFmtId="164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2" applyNumberFormat="1" applyFont="1" applyFill="1" applyBorder="1" applyAlignment="1" applyProtection="1">
      <alignment horizontal="center" vertical="center" wrapText="1"/>
    </xf>
    <xf numFmtId="164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2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54" xfId="3" applyFont="1" applyBorder="1" applyAlignment="1" applyProtection="1">
      <alignment horizontal="center" vertical="center"/>
    </xf>
    <xf numFmtId="0" fontId="8" fillId="0" borderId="13" xfId="3" applyFont="1" applyFill="1" applyBorder="1" applyAlignment="1" applyProtection="1">
      <alignment horizontal="right" vertical="center" readingOrder="2"/>
    </xf>
    <xf numFmtId="0" fontId="8" fillId="0" borderId="13" xfId="3" applyFont="1" applyFill="1" applyBorder="1" applyAlignment="1" applyProtection="1">
      <alignment horizontal="right" vertical="center" wrapText="1"/>
    </xf>
    <xf numFmtId="0" fontId="8" fillId="0" borderId="13" xfId="3" applyFont="1" applyBorder="1" applyAlignment="1" applyProtection="1">
      <alignment horizontal="center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</xf>
    <xf numFmtId="164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3" applyNumberFormat="1" applyFont="1" applyFill="1" applyBorder="1" applyAlignment="1" applyProtection="1">
      <alignment horizontal="center" vertical="center" wrapText="1"/>
    </xf>
    <xf numFmtId="164" fontId="8" fillId="0" borderId="13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13" xfId="2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Border="1" applyAlignment="1" applyProtection="1">
      <alignment horizontal="center" vertical="center" wrapText="1"/>
    </xf>
    <xf numFmtId="164" fontId="7" fillId="0" borderId="55" xfId="3" applyNumberFormat="1" applyFont="1" applyBorder="1" applyAlignment="1" applyProtection="1">
      <alignment horizontal="left" vertical="center" wrapText="1"/>
      <protection locked="0"/>
    </xf>
    <xf numFmtId="0" fontId="32" fillId="0" borderId="56" xfId="3" applyFont="1" applyBorder="1" applyAlignment="1" applyProtection="1">
      <alignment horizontal="center" vertical="center"/>
    </xf>
    <xf numFmtId="0" fontId="8" fillId="0" borderId="57" xfId="3" applyFont="1" applyFill="1" applyBorder="1" applyAlignment="1" applyProtection="1">
      <alignment horizontal="right" vertical="center" readingOrder="2"/>
    </xf>
    <xf numFmtId="0" fontId="8" fillId="0" borderId="57" xfId="3" applyFont="1" applyFill="1" applyBorder="1" applyAlignment="1" applyProtection="1">
      <alignment horizontal="right" vertical="center" wrapText="1"/>
    </xf>
    <xf numFmtId="0" fontId="8" fillId="0" borderId="57" xfId="3" applyFont="1" applyBorder="1" applyAlignment="1" applyProtection="1">
      <alignment horizontal="center" vertical="center" wrapText="1"/>
    </xf>
    <xf numFmtId="0" fontId="8" fillId="0" borderId="57" xfId="3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</xf>
    <xf numFmtId="164" fontId="8" fillId="0" borderId="57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3" applyNumberFormat="1" applyFont="1" applyFill="1" applyBorder="1" applyAlignment="1" applyProtection="1">
      <alignment horizontal="center" vertical="center" wrapText="1"/>
    </xf>
    <xf numFmtId="164" fontId="8" fillId="0" borderId="57" xfId="3" applyNumberFormat="1" applyFont="1" applyFill="1" applyBorder="1" applyAlignment="1" applyProtection="1">
      <alignment horizontal="center" vertical="center" wrapText="1"/>
      <protection locked="0"/>
    </xf>
    <xf numFmtId="10" fontId="8" fillId="0" borderId="57" xfId="2" applyNumberFormat="1" applyFont="1" applyFill="1" applyBorder="1" applyAlignment="1" applyProtection="1">
      <alignment horizontal="center" vertical="center" wrapText="1"/>
    </xf>
    <xf numFmtId="10" fontId="8" fillId="0" borderId="57" xfId="2" applyNumberFormat="1" applyFont="1" applyBorder="1" applyAlignment="1" applyProtection="1">
      <alignment horizontal="center" vertical="center" wrapText="1"/>
    </xf>
    <xf numFmtId="164" fontId="7" fillId="0" borderId="58" xfId="3" applyNumberFormat="1" applyFont="1" applyBorder="1" applyAlignment="1" applyProtection="1">
      <alignment horizontal="right" vertical="center" wrapText="1"/>
      <protection locked="0"/>
    </xf>
    <xf numFmtId="164" fontId="8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58" xfId="3" applyNumberFormat="1" applyFont="1" applyBorder="1" applyAlignment="1" applyProtection="1">
      <alignment horizontal="left" vertical="center" wrapText="1"/>
      <protection locked="0"/>
    </xf>
    <xf numFmtId="164" fontId="8" fillId="0" borderId="59" xfId="2" applyNumberFormat="1" applyFont="1" applyFill="1" applyBorder="1" applyAlignment="1" applyProtection="1">
      <alignment horizontal="center" vertical="center" wrapText="1"/>
    </xf>
    <xf numFmtId="164" fontId="8" fillId="0" borderId="59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37" xfId="3" applyFont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right" vertical="center" wrapText="1"/>
    </xf>
    <xf numFmtId="0" fontId="8" fillId="0" borderId="0" xfId="3" applyFont="1" applyBorder="1" applyAlignment="1" applyProtection="1">
      <alignment horizontal="center" vertical="center" wrapText="1"/>
    </xf>
    <xf numFmtId="164" fontId="8" fillId="0" borderId="60" xfId="2" applyNumberFormat="1" applyFont="1" applyFill="1" applyBorder="1" applyAlignment="1" applyProtection="1">
      <alignment horizontal="center" vertical="center" wrapText="1"/>
      <protection locked="0"/>
    </xf>
    <xf numFmtId="164" fontId="7" fillId="0" borderId="61" xfId="3" applyNumberFormat="1" applyFont="1" applyBorder="1" applyAlignment="1" applyProtection="1">
      <alignment horizontal="left" vertical="center" wrapText="1"/>
      <protection locked="0"/>
    </xf>
    <xf numFmtId="0" fontId="8" fillId="0" borderId="62" xfId="3" applyFont="1" applyFill="1" applyBorder="1" applyAlignment="1" applyProtection="1">
      <alignment horizontal="center" vertical="center" wrapText="1"/>
    </xf>
    <xf numFmtId="0" fontId="8" fillId="0" borderId="63" xfId="3" applyFont="1" applyFill="1" applyBorder="1" applyAlignment="1" applyProtection="1">
      <alignment horizontal="center" vertical="center" readingOrder="2"/>
    </xf>
    <xf numFmtId="9" fontId="3" fillId="0" borderId="0" xfId="2" applyFont="1" applyBorder="1" applyProtection="1">
      <protection locked="0"/>
    </xf>
    <xf numFmtId="9" fontId="8" fillId="0" borderId="5" xfId="2" applyNumberFormat="1" applyFont="1" applyBorder="1" applyAlignment="1" applyProtection="1">
      <alignment horizontal="center" vertical="center" wrapText="1"/>
    </xf>
    <xf numFmtId="164" fontId="7" fillId="0" borderId="65" xfId="3" applyNumberFormat="1" applyFont="1" applyBorder="1" applyAlignment="1" applyProtection="1">
      <alignment horizontal="left" vertical="center" wrapText="1"/>
      <protection locked="0"/>
    </xf>
    <xf numFmtId="164" fontId="7" fillId="0" borderId="64" xfId="3" applyNumberFormat="1" applyFont="1" applyBorder="1" applyAlignment="1" applyProtection="1">
      <alignment horizontal="left" vertical="center" wrapText="1"/>
      <protection locked="0"/>
    </xf>
    <xf numFmtId="164" fontId="8" fillId="0" borderId="67" xfId="3" applyNumberFormat="1" applyFont="1" applyFill="1" applyBorder="1" applyAlignment="1" applyProtection="1">
      <alignment horizontal="center" vertical="center" wrapText="1"/>
    </xf>
    <xf numFmtId="164" fontId="8" fillId="0" borderId="66" xfId="3" applyNumberFormat="1" applyFont="1" applyFill="1" applyBorder="1" applyAlignment="1" applyProtection="1">
      <alignment horizontal="center" vertical="center" wrapText="1"/>
    </xf>
    <xf numFmtId="164" fontId="8" fillId="0" borderId="69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6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70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70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53" xfId="2" applyNumberFormat="1" applyFont="1" applyFill="1" applyBorder="1" applyAlignment="1" applyProtection="1">
      <alignment horizontal="center" vertical="center" wrapText="1"/>
    </xf>
    <xf numFmtId="164" fontId="8" fillId="0" borderId="70" xfId="2" applyNumberFormat="1" applyFont="1" applyFill="1" applyBorder="1" applyAlignment="1" applyProtection="1">
      <alignment horizontal="center" vertical="center" wrapText="1"/>
    </xf>
    <xf numFmtId="0" fontId="8" fillId="0" borderId="72" xfId="3" applyFont="1" applyFill="1" applyBorder="1" applyAlignment="1" applyProtection="1">
      <alignment horizontal="center" vertical="center" wrapText="1"/>
    </xf>
    <xf numFmtId="0" fontId="8" fillId="0" borderId="71" xfId="3" applyFont="1" applyFill="1" applyBorder="1" applyAlignment="1" applyProtection="1">
      <alignment horizontal="center" vertical="center" wrapText="1"/>
    </xf>
    <xf numFmtId="0" fontId="8" fillId="0" borderId="73" xfId="3" applyFont="1" applyFill="1" applyBorder="1" applyAlignment="1" applyProtection="1">
      <alignment horizontal="center" vertical="center" wrapText="1"/>
    </xf>
    <xf numFmtId="0" fontId="8" fillId="0" borderId="74" xfId="3" applyFont="1" applyFill="1" applyBorder="1" applyAlignment="1" applyProtection="1">
      <alignment horizontal="center" vertical="center" readingOrder="2"/>
    </xf>
    <xf numFmtId="0" fontId="8" fillId="0" borderId="75" xfId="3" applyFont="1" applyFill="1" applyBorder="1" applyAlignment="1" applyProtection="1">
      <alignment horizontal="right" vertical="center" wrapText="1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2" borderId="38" xfId="3" applyFont="1" applyFill="1" applyBorder="1" applyAlignment="1" applyProtection="1">
      <alignment horizontal="center" vertical="center" readingOrder="2"/>
    </xf>
    <xf numFmtId="0" fontId="7" fillId="2" borderId="38" xfId="3" applyFont="1" applyFill="1" applyBorder="1" applyAlignment="1" applyProtection="1">
      <alignment horizontal="center" vertical="center" wrapText="1"/>
    </xf>
    <xf numFmtId="0" fontId="6" fillId="0" borderId="42" xfId="3" applyFont="1" applyBorder="1" applyAlignment="1" applyProtection="1">
      <alignment horizontal="center" vertical="top" readingOrder="2"/>
      <protection locked="0"/>
    </xf>
    <xf numFmtId="0" fontId="42" fillId="0" borderId="42" xfId="3" applyFont="1" applyBorder="1" applyAlignment="1" applyProtection="1">
      <alignment horizontal="left" readingOrder="2"/>
      <protection locked="0"/>
    </xf>
    <xf numFmtId="14" fontId="40" fillId="0" borderId="42" xfId="3" applyNumberFormat="1" applyFont="1" applyBorder="1" applyAlignment="1" applyProtection="1">
      <alignment horizontal="left" vertical="center" readingOrder="2"/>
      <protection locked="0"/>
    </xf>
    <xf numFmtId="0" fontId="7" fillId="28" borderId="1" xfId="3" applyFont="1" applyFill="1" applyBorder="1" applyAlignment="1" applyProtection="1">
      <alignment horizontal="center" vertical="center" readingOrder="2"/>
    </xf>
    <xf numFmtId="0" fontId="7" fillId="28" borderId="2" xfId="3" applyFont="1" applyFill="1" applyBorder="1" applyAlignment="1" applyProtection="1">
      <alignment horizontal="center" vertical="center" readingOrder="2"/>
    </xf>
    <xf numFmtId="0" fontId="7" fillId="28" borderId="23" xfId="3" applyFont="1" applyFill="1" applyBorder="1" applyAlignment="1" applyProtection="1">
      <alignment horizontal="center" vertical="center" readingOrder="2"/>
    </xf>
    <xf numFmtId="0" fontId="7" fillId="2" borderId="40" xfId="3" applyFont="1" applyFill="1" applyBorder="1" applyAlignment="1" applyProtection="1">
      <alignment horizontal="center" vertical="center" wrapText="1"/>
    </xf>
    <xf numFmtId="0" fontId="7" fillId="2" borderId="41" xfId="3" applyFont="1" applyFill="1" applyBorder="1" applyAlignment="1" applyProtection="1">
      <alignment horizontal="center" vertical="center" wrapText="1"/>
    </xf>
    <xf numFmtId="0" fontId="7" fillId="28" borderId="37" xfId="3" applyFont="1" applyFill="1" applyBorder="1" applyAlignment="1" applyProtection="1">
      <alignment horizontal="right" vertical="center" readingOrder="2"/>
    </xf>
    <xf numFmtId="0" fontId="7" fillId="28" borderId="0" xfId="3" applyFont="1" applyFill="1" applyBorder="1" applyAlignment="1" applyProtection="1">
      <alignment horizontal="right" vertical="center" readingOrder="2"/>
    </xf>
    <xf numFmtId="0" fontId="7" fillId="28" borderId="25" xfId="3" applyFont="1" applyFill="1" applyBorder="1" applyAlignment="1" applyProtection="1">
      <alignment horizontal="right" vertical="center" readingOrder="2"/>
    </xf>
    <xf numFmtId="0" fontId="7" fillId="2" borderId="39" xfId="3" applyFont="1" applyFill="1" applyBorder="1" applyAlignment="1" applyProtection="1">
      <alignment horizontal="center" vertical="center" wrapText="1"/>
    </xf>
    <xf numFmtId="0" fontId="5" fillId="0" borderId="26" xfId="586" applyFont="1" applyFill="1" applyBorder="1" applyAlignment="1" applyProtection="1">
      <alignment horizontal="center" vertical="center"/>
      <protection locked="0"/>
    </xf>
    <xf numFmtId="0" fontId="4" fillId="26" borderId="27" xfId="586" applyFont="1" applyFill="1" applyBorder="1" applyAlignment="1" applyProtection="1">
      <alignment horizontal="center" vertical="center" wrapText="1"/>
    </xf>
    <xf numFmtId="0" fontId="31" fillId="28" borderId="28" xfId="586" applyFont="1" applyFill="1" applyBorder="1" applyAlignment="1" applyProtection="1">
      <alignment horizontal="center" vertical="center"/>
    </xf>
    <xf numFmtId="0" fontId="31" fillId="28" borderId="29" xfId="586" applyFont="1" applyFill="1" applyBorder="1" applyAlignment="1" applyProtection="1">
      <alignment horizontal="center" vertical="center"/>
    </xf>
    <xf numFmtId="0" fontId="6" fillId="26" borderId="31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37" fillId="28" borderId="34" xfId="586" applyFont="1" applyFill="1" applyBorder="1" applyAlignment="1" applyProtection="1">
      <alignment horizontal="center" vertical="center"/>
    </xf>
    <xf numFmtId="0" fontId="37" fillId="28" borderId="35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6" xfId="586" applyFont="1" applyFill="1" applyBorder="1" applyAlignment="1" applyProtection="1">
      <alignment horizontal="center" vertical="center"/>
      <protection locked="0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14065.752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11749.659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10292.5095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655808"/>
        <c:axId val="687649280"/>
      </c:barChart>
      <c:catAx>
        <c:axId val="68765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7649280"/>
        <c:crosses val="autoZero"/>
        <c:auto val="1"/>
        <c:lblAlgn val="ctr"/>
        <c:lblOffset val="100"/>
        <c:noMultiLvlLbl val="0"/>
      </c:catAx>
      <c:valAx>
        <c:axId val="687649280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876558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rif%20Babak\AppData\Local\Microsoft\Windows\Temporary%20Internet%20Files\Content.Outlook\VJLNE6BR\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1"/>
  <sheetViews>
    <sheetView showGridLines="0" rightToLeft="1" tabSelected="1" view="pageBreakPreview" zoomScaleSheetLayoutView="100" workbookViewId="0">
      <selection activeCell="W35" sqref="W35"/>
    </sheetView>
  </sheetViews>
  <sheetFormatPr defaultRowHeight="12.75" x14ac:dyDescent="0.2"/>
  <cols>
    <col min="1" max="1" width="5.7109375" style="1" customWidth="1"/>
    <col min="2" max="2" width="14.28515625" style="7" customWidth="1"/>
    <col min="3" max="3" width="40.85546875" style="1" customWidth="1"/>
    <col min="4" max="5" width="15.28515625" style="8" hidden="1" customWidth="1"/>
    <col min="6" max="6" width="15.5703125" style="9" customWidth="1"/>
    <col min="7" max="8" width="15.5703125" style="8" hidden="1" customWidth="1"/>
    <col min="9" max="13" width="15.5703125" style="1" hidden="1" customWidth="1"/>
    <col min="14" max="14" width="13.28515625" style="1" customWidth="1"/>
    <col min="15" max="15" width="12.7109375" style="8" bestFit="1" customWidth="1"/>
    <col min="16" max="16" width="11" style="8" customWidth="1"/>
    <col min="17" max="17" width="12.42578125" style="8" customWidth="1"/>
    <col min="18" max="18" width="9.140625" style="1" customWidth="1"/>
    <col min="19" max="19" width="8.140625" style="1" customWidth="1"/>
    <col min="20" max="21" width="9.140625" style="1"/>
    <col min="22" max="22" width="10.5703125" style="1" bestFit="1" customWidth="1"/>
    <col min="23" max="23" width="13.85546875" style="1" bestFit="1" customWidth="1"/>
    <col min="24" max="260" width="9.140625" style="1"/>
    <col min="261" max="261" width="14.28515625" style="1" customWidth="1"/>
    <col min="262" max="262" width="40.5703125" style="1" customWidth="1"/>
    <col min="263" max="263" width="9.7109375" style="1" customWidth="1"/>
    <col min="264" max="264" width="17.7109375" style="1" customWidth="1"/>
    <col min="265" max="266" width="13.140625" style="1" bestFit="1" customWidth="1"/>
    <col min="267" max="270" width="17.140625" style="1" customWidth="1"/>
    <col min="271" max="516" width="9.140625" style="1"/>
    <col min="517" max="517" width="14.28515625" style="1" customWidth="1"/>
    <col min="518" max="518" width="40.5703125" style="1" customWidth="1"/>
    <col min="519" max="519" width="9.7109375" style="1" customWidth="1"/>
    <col min="520" max="520" width="17.7109375" style="1" customWidth="1"/>
    <col min="521" max="522" width="13.140625" style="1" bestFit="1" customWidth="1"/>
    <col min="523" max="526" width="17.140625" style="1" customWidth="1"/>
    <col min="527" max="772" width="9.140625" style="1"/>
    <col min="773" max="773" width="14.28515625" style="1" customWidth="1"/>
    <col min="774" max="774" width="40.5703125" style="1" customWidth="1"/>
    <col min="775" max="775" width="9.7109375" style="1" customWidth="1"/>
    <col min="776" max="776" width="17.7109375" style="1" customWidth="1"/>
    <col min="777" max="778" width="13.140625" style="1" bestFit="1" customWidth="1"/>
    <col min="779" max="782" width="17.140625" style="1" customWidth="1"/>
    <col min="783" max="1028" width="9.140625" style="1"/>
    <col min="1029" max="1029" width="14.28515625" style="1" customWidth="1"/>
    <col min="1030" max="1030" width="40.5703125" style="1" customWidth="1"/>
    <col min="1031" max="1031" width="9.7109375" style="1" customWidth="1"/>
    <col min="1032" max="1032" width="17.7109375" style="1" customWidth="1"/>
    <col min="1033" max="1034" width="13.140625" style="1" bestFit="1" customWidth="1"/>
    <col min="1035" max="1038" width="17.140625" style="1" customWidth="1"/>
    <col min="1039" max="1284" width="9.140625" style="1"/>
    <col min="1285" max="1285" width="14.28515625" style="1" customWidth="1"/>
    <col min="1286" max="1286" width="40.5703125" style="1" customWidth="1"/>
    <col min="1287" max="1287" width="9.7109375" style="1" customWidth="1"/>
    <col min="1288" max="1288" width="17.7109375" style="1" customWidth="1"/>
    <col min="1289" max="1290" width="13.140625" style="1" bestFit="1" customWidth="1"/>
    <col min="1291" max="1294" width="17.140625" style="1" customWidth="1"/>
    <col min="1295" max="1540" width="9.140625" style="1"/>
    <col min="1541" max="1541" width="14.28515625" style="1" customWidth="1"/>
    <col min="1542" max="1542" width="40.5703125" style="1" customWidth="1"/>
    <col min="1543" max="1543" width="9.7109375" style="1" customWidth="1"/>
    <col min="1544" max="1544" width="17.7109375" style="1" customWidth="1"/>
    <col min="1545" max="1546" width="13.140625" style="1" bestFit="1" customWidth="1"/>
    <col min="1547" max="1550" width="17.140625" style="1" customWidth="1"/>
    <col min="1551" max="1796" width="9.140625" style="1"/>
    <col min="1797" max="1797" width="14.28515625" style="1" customWidth="1"/>
    <col min="1798" max="1798" width="40.5703125" style="1" customWidth="1"/>
    <col min="1799" max="1799" width="9.7109375" style="1" customWidth="1"/>
    <col min="1800" max="1800" width="17.7109375" style="1" customWidth="1"/>
    <col min="1801" max="1802" width="13.140625" style="1" bestFit="1" customWidth="1"/>
    <col min="1803" max="1806" width="17.140625" style="1" customWidth="1"/>
    <col min="1807" max="2052" width="9.140625" style="1"/>
    <col min="2053" max="2053" width="14.28515625" style="1" customWidth="1"/>
    <col min="2054" max="2054" width="40.5703125" style="1" customWidth="1"/>
    <col min="2055" max="2055" width="9.7109375" style="1" customWidth="1"/>
    <col min="2056" max="2056" width="17.7109375" style="1" customWidth="1"/>
    <col min="2057" max="2058" width="13.140625" style="1" bestFit="1" customWidth="1"/>
    <col min="2059" max="2062" width="17.140625" style="1" customWidth="1"/>
    <col min="2063" max="2308" width="9.140625" style="1"/>
    <col min="2309" max="2309" width="14.28515625" style="1" customWidth="1"/>
    <col min="2310" max="2310" width="40.5703125" style="1" customWidth="1"/>
    <col min="2311" max="2311" width="9.7109375" style="1" customWidth="1"/>
    <col min="2312" max="2312" width="17.7109375" style="1" customWidth="1"/>
    <col min="2313" max="2314" width="13.140625" style="1" bestFit="1" customWidth="1"/>
    <col min="2315" max="2318" width="17.140625" style="1" customWidth="1"/>
    <col min="2319" max="2564" width="9.140625" style="1"/>
    <col min="2565" max="2565" width="14.28515625" style="1" customWidth="1"/>
    <col min="2566" max="2566" width="40.5703125" style="1" customWidth="1"/>
    <col min="2567" max="2567" width="9.7109375" style="1" customWidth="1"/>
    <col min="2568" max="2568" width="17.7109375" style="1" customWidth="1"/>
    <col min="2569" max="2570" width="13.140625" style="1" bestFit="1" customWidth="1"/>
    <col min="2571" max="2574" width="17.140625" style="1" customWidth="1"/>
    <col min="2575" max="2820" width="9.140625" style="1"/>
    <col min="2821" max="2821" width="14.28515625" style="1" customWidth="1"/>
    <col min="2822" max="2822" width="40.5703125" style="1" customWidth="1"/>
    <col min="2823" max="2823" width="9.7109375" style="1" customWidth="1"/>
    <col min="2824" max="2824" width="17.7109375" style="1" customWidth="1"/>
    <col min="2825" max="2826" width="13.140625" style="1" bestFit="1" customWidth="1"/>
    <col min="2827" max="2830" width="17.140625" style="1" customWidth="1"/>
    <col min="2831" max="3076" width="9.140625" style="1"/>
    <col min="3077" max="3077" width="14.28515625" style="1" customWidth="1"/>
    <col min="3078" max="3078" width="40.5703125" style="1" customWidth="1"/>
    <col min="3079" max="3079" width="9.7109375" style="1" customWidth="1"/>
    <col min="3080" max="3080" width="17.7109375" style="1" customWidth="1"/>
    <col min="3081" max="3082" width="13.140625" style="1" bestFit="1" customWidth="1"/>
    <col min="3083" max="3086" width="17.140625" style="1" customWidth="1"/>
    <col min="3087" max="3332" width="9.140625" style="1"/>
    <col min="3333" max="3333" width="14.28515625" style="1" customWidth="1"/>
    <col min="3334" max="3334" width="40.5703125" style="1" customWidth="1"/>
    <col min="3335" max="3335" width="9.7109375" style="1" customWidth="1"/>
    <col min="3336" max="3336" width="17.7109375" style="1" customWidth="1"/>
    <col min="3337" max="3338" width="13.140625" style="1" bestFit="1" customWidth="1"/>
    <col min="3339" max="3342" width="17.140625" style="1" customWidth="1"/>
    <col min="3343" max="3588" width="9.140625" style="1"/>
    <col min="3589" max="3589" width="14.28515625" style="1" customWidth="1"/>
    <col min="3590" max="3590" width="40.5703125" style="1" customWidth="1"/>
    <col min="3591" max="3591" width="9.7109375" style="1" customWidth="1"/>
    <col min="3592" max="3592" width="17.7109375" style="1" customWidth="1"/>
    <col min="3593" max="3594" width="13.140625" style="1" bestFit="1" customWidth="1"/>
    <col min="3595" max="3598" width="17.140625" style="1" customWidth="1"/>
    <col min="3599" max="3844" width="9.140625" style="1"/>
    <col min="3845" max="3845" width="14.28515625" style="1" customWidth="1"/>
    <col min="3846" max="3846" width="40.5703125" style="1" customWidth="1"/>
    <col min="3847" max="3847" width="9.7109375" style="1" customWidth="1"/>
    <col min="3848" max="3848" width="17.7109375" style="1" customWidth="1"/>
    <col min="3849" max="3850" width="13.140625" style="1" bestFit="1" customWidth="1"/>
    <col min="3851" max="3854" width="17.140625" style="1" customWidth="1"/>
    <col min="3855" max="4100" width="9.140625" style="1"/>
    <col min="4101" max="4101" width="14.28515625" style="1" customWidth="1"/>
    <col min="4102" max="4102" width="40.5703125" style="1" customWidth="1"/>
    <col min="4103" max="4103" width="9.7109375" style="1" customWidth="1"/>
    <col min="4104" max="4104" width="17.7109375" style="1" customWidth="1"/>
    <col min="4105" max="4106" width="13.140625" style="1" bestFit="1" customWidth="1"/>
    <col min="4107" max="4110" width="17.140625" style="1" customWidth="1"/>
    <col min="4111" max="4356" width="9.140625" style="1"/>
    <col min="4357" max="4357" width="14.28515625" style="1" customWidth="1"/>
    <col min="4358" max="4358" width="40.5703125" style="1" customWidth="1"/>
    <col min="4359" max="4359" width="9.7109375" style="1" customWidth="1"/>
    <col min="4360" max="4360" width="17.7109375" style="1" customWidth="1"/>
    <col min="4361" max="4362" width="13.140625" style="1" bestFit="1" customWidth="1"/>
    <col min="4363" max="4366" width="17.140625" style="1" customWidth="1"/>
    <col min="4367" max="4612" width="9.140625" style="1"/>
    <col min="4613" max="4613" width="14.28515625" style="1" customWidth="1"/>
    <col min="4614" max="4614" width="40.5703125" style="1" customWidth="1"/>
    <col min="4615" max="4615" width="9.7109375" style="1" customWidth="1"/>
    <col min="4616" max="4616" width="17.7109375" style="1" customWidth="1"/>
    <col min="4617" max="4618" width="13.140625" style="1" bestFit="1" customWidth="1"/>
    <col min="4619" max="4622" width="17.140625" style="1" customWidth="1"/>
    <col min="4623" max="4868" width="9.140625" style="1"/>
    <col min="4869" max="4869" width="14.28515625" style="1" customWidth="1"/>
    <col min="4870" max="4870" width="40.5703125" style="1" customWidth="1"/>
    <col min="4871" max="4871" width="9.7109375" style="1" customWidth="1"/>
    <col min="4872" max="4872" width="17.7109375" style="1" customWidth="1"/>
    <col min="4873" max="4874" width="13.140625" style="1" bestFit="1" customWidth="1"/>
    <col min="4875" max="4878" width="17.140625" style="1" customWidth="1"/>
    <col min="4879" max="5124" width="9.140625" style="1"/>
    <col min="5125" max="5125" width="14.28515625" style="1" customWidth="1"/>
    <col min="5126" max="5126" width="40.5703125" style="1" customWidth="1"/>
    <col min="5127" max="5127" width="9.7109375" style="1" customWidth="1"/>
    <col min="5128" max="5128" width="17.7109375" style="1" customWidth="1"/>
    <col min="5129" max="5130" width="13.140625" style="1" bestFit="1" customWidth="1"/>
    <col min="5131" max="5134" width="17.140625" style="1" customWidth="1"/>
    <col min="5135" max="5380" width="9.140625" style="1"/>
    <col min="5381" max="5381" width="14.28515625" style="1" customWidth="1"/>
    <col min="5382" max="5382" width="40.5703125" style="1" customWidth="1"/>
    <col min="5383" max="5383" width="9.7109375" style="1" customWidth="1"/>
    <col min="5384" max="5384" width="17.7109375" style="1" customWidth="1"/>
    <col min="5385" max="5386" width="13.140625" style="1" bestFit="1" customWidth="1"/>
    <col min="5387" max="5390" width="17.140625" style="1" customWidth="1"/>
    <col min="5391" max="5636" width="9.140625" style="1"/>
    <col min="5637" max="5637" width="14.28515625" style="1" customWidth="1"/>
    <col min="5638" max="5638" width="40.5703125" style="1" customWidth="1"/>
    <col min="5639" max="5639" width="9.7109375" style="1" customWidth="1"/>
    <col min="5640" max="5640" width="17.7109375" style="1" customWidth="1"/>
    <col min="5641" max="5642" width="13.140625" style="1" bestFit="1" customWidth="1"/>
    <col min="5643" max="5646" width="17.140625" style="1" customWidth="1"/>
    <col min="5647" max="5892" width="9.140625" style="1"/>
    <col min="5893" max="5893" width="14.28515625" style="1" customWidth="1"/>
    <col min="5894" max="5894" width="40.5703125" style="1" customWidth="1"/>
    <col min="5895" max="5895" width="9.7109375" style="1" customWidth="1"/>
    <col min="5896" max="5896" width="17.7109375" style="1" customWidth="1"/>
    <col min="5897" max="5898" width="13.140625" style="1" bestFit="1" customWidth="1"/>
    <col min="5899" max="5902" width="17.140625" style="1" customWidth="1"/>
    <col min="5903" max="6148" width="9.140625" style="1"/>
    <col min="6149" max="6149" width="14.28515625" style="1" customWidth="1"/>
    <col min="6150" max="6150" width="40.5703125" style="1" customWidth="1"/>
    <col min="6151" max="6151" width="9.7109375" style="1" customWidth="1"/>
    <col min="6152" max="6152" width="17.7109375" style="1" customWidth="1"/>
    <col min="6153" max="6154" width="13.140625" style="1" bestFit="1" customWidth="1"/>
    <col min="6155" max="6158" width="17.140625" style="1" customWidth="1"/>
    <col min="6159" max="6404" width="9.140625" style="1"/>
    <col min="6405" max="6405" width="14.28515625" style="1" customWidth="1"/>
    <col min="6406" max="6406" width="40.5703125" style="1" customWidth="1"/>
    <col min="6407" max="6407" width="9.7109375" style="1" customWidth="1"/>
    <col min="6408" max="6408" width="17.7109375" style="1" customWidth="1"/>
    <col min="6409" max="6410" width="13.140625" style="1" bestFit="1" customWidth="1"/>
    <col min="6411" max="6414" width="17.140625" style="1" customWidth="1"/>
    <col min="6415" max="6660" width="9.140625" style="1"/>
    <col min="6661" max="6661" width="14.28515625" style="1" customWidth="1"/>
    <col min="6662" max="6662" width="40.5703125" style="1" customWidth="1"/>
    <col min="6663" max="6663" width="9.7109375" style="1" customWidth="1"/>
    <col min="6664" max="6664" width="17.7109375" style="1" customWidth="1"/>
    <col min="6665" max="6666" width="13.140625" style="1" bestFit="1" customWidth="1"/>
    <col min="6667" max="6670" width="17.140625" style="1" customWidth="1"/>
    <col min="6671" max="6916" width="9.140625" style="1"/>
    <col min="6917" max="6917" width="14.28515625" style="1" customWidth="1"/>
    <col min="6918" max="6918" width="40.5703125" style="1" customWidth="1"/>
    <col min="6919" max="6919" width="9.7109375" style="1" customWidth="1"/>
    <col min="6920" max="6920" width="17.7109375" style="1" customWidth="1"/>
    <col min="6921" max="6922" width="13.140625" style="1" bestFit="1" customWidth="1"/>
    <col min="6923" max="6926" width="17.140625" style="1" customWidth="1"/>
    <col min="6927" max="7172" width="9.140625" style="1"/>
    <col min="7173" max="7173" width="14.28515625" style="1" customWidth="1"/>
    <col min="7174" max="7174" width="40.5703125" style="1" customWidth="1"/>
    <col min="7175" max="7175" width="9.7109375" style="1" customWidth="1"/>
    <col min="7176" max="7176" width="17.7109375" style="1" customWidth="1"/>
    <col min="7177" max="7178" width="13.140625" style="1" bestFit="1" customWidth="1"/>
    <col min="7179" max="7182" width="17.140625" style="1" customWidth="1"/>
    <col min="7183" max="7428" width="9.140625" style="1"/>
    <col min="7429" max="7429" width="14.28515625" style="1" customWidth="1"/>
    <col min="7430" max="7430" width="40.5703125" style="1" customWidth="1"/>
    <col min="7431" max="7431" width="9.7109375" style="1" customWidth="1"/>
    <col min="7432" max="7432" width="17.7109375" style="1" customWidth="1"/>
    <col min="7433" max="7434" width="13.140625" style="1" bestFit="1" customWidth="1"/>
    <col min="7435" max="7438" width="17.140625" style="1" customWidth="1"/>
    <col min="7439" max="7684" width="9.140625" style="1"/>
    <col min="7685" max="7685" width="14.28515625" style="1" customWidth="1"/>
    <col min="7686" max="7686" width="40.5703125" style="1" customWidth="1"/>
    <col min="7687" max="7687" width="9.7109375" style="1" customWidth="1"/>
    <col min="7688" max="7688" width="17.7109375" style="1" customWidth="1"/>
    <col min="7689" max="7690" width="13.140625" style="1" bestFit="1" customWidth="1"/>
    <col min="7691" max="7694" width="17.140625" style="1" customWidth="1"/>
    <col min="7695" max="7940" width="9.140625" style="1"/>
    <col min="7941" max="7941" width="14.28515625" style="1" customWidth="1"/>
    <col min="7942" max="7942" width="40.5703125" style="1" customWidth="1"/>
    <col min="7943" max="7943" width="9.7109375" style="1" customWidth="1"/>
    <col min="7944" max="7944" width="17.7109375" style="1" customWidth="1"/>
    <col min="7945" max="7946" width="13.140625" style="1" bestFit="1" customWidth="1"/>
    <col min="7947" max="7950" width="17.140625" style="1" customWidth="1"/>
    <col min="7951" max="8196" width="9.140625" style="1"/>
    <col min="8197" max="8197" width="14.28515625" style="1" customWidth="1"/>
    <col min="8198" max="8198" width="40.5703125" style="1" customWidth="1"/>
    <col min="8199" max="8199" width="9.7109375" style="1" customWidth="1"/>
    <col min="8200" max="8200" width="17.7109375" style="1" customWidth="1"/>
    <col min="8201" max="8202" width="13.140625" style="1" bestFit="1" customWidth="1"/>
    <col min="8203" max="8206" width="17.140625" style="1" customWidth="1"/>
    <col min="8207" max="8452" width="9.140625" style="1"/>
    <col min="8453" max="8453" width="14.28515625" style="1" customWidth="1"/>
    <col min="8454" max="8454" width="40.5703125" style="1" customWidth="1"/>
    <col min="8455" max="8455" width="9.7109375" style="1" customWidth="1"/>
    <col min="8456" max="8456" width="17.7109375" style="1" customWidth="1"/>
    <col min="8457" max="8458" width="13.140625" style="1" bestFit="1" customWidth="1"/>
    <col min="8459" max="8462" width="17.140625" style="1" customWidth="1"/>
    <col min="8463" max="8708" width="9.140625" style="1"/>
    <col min="8709" max="8709" width="14.28515625" style="1" customWidth="1"/>
    <col min="8710" max="8710" width="40.5703125" style="1" customWidth="1"/>
    <col min="8711" max="8711" width="9.7109375" style="1" customWidth="1"/>
    <col min="8712" max="8712" width="17.7109375" style="1" customWidth="1"/>
    <col min="8713" max="8714" width="13.140625" style="1" bestFit="1" customWidth="1"/>
    <col min="8715" max="8718" width="17.140625" style="1" customWidth="1"/>
    <col min="8719" max="8964" width="9.140625" style="1"/>
    <col min="8965" max="8965" width="14.28515625" style="1" customWidth="1"/>
    <col min="8966" max="8966" width="40.5703125" style="1" customWidth="1"/>
    <col min="8967" max="8967" width="9.7109375" style="1" customWidth="1"/>
    <col min="8968" max="8968" width="17.7109375" style="1" customWidth="1"/>
    <col min="8969" max="8970" width="13.140625" style="1" bestFit="1" customWidth="1"/>
    <col min="8971" max="8974" width="17.140625" style="1" customWidth="1"/>
    <col min="8975" max="9220" width="9.140625" style="1"/>
    <col min="9221" max="9221" width="14.28515625" style="1" customWidth="1"/>
    <col min="9222" max="9222" width="40.5703125" style="1" customWidth="1"/>
    <col min="9223" max="9223" width="9.7109375" style="1" customWidth="1"/>
    <col min="9224" max="9224" width="17.7109375" style="1" customWidth="1"/>
    <col min="9225" max="9226" width="13.140625" style="1" bestFit="1" customWidth="1"/>
    <col min="9227" max="9230" width="17.140625" style="1" customWidth="1"/>
    <col min="9231" max="9476" width="9.140625" style="1"/>
    <col min="9477" max="9477" width="14.28515625" style="1" customWidth="1"/>
    <col min="9478" max="9478" width="40.5703125" style="1" customWidth="1"/>
    <col min="9479" max="9479" width="9.7109375" style="1" customWidth="1"/>
    <col min="9480" max="9480" width="17.7109375" style="1" customWidth="1"/>
    <col min="9481" max="9482" width="13.140625" style="1" bestFit="1" customWidth="1"/>
    <col min="9483" max="9486" width="17.140625" style="1" customWidth="1"/>
    <col min="9487" max="9732" width="9.140625" style="1"/>
    <col min="9733" max="9733" width="14.28515625" style="1" customWidth="1"/>
    <col min="9734" max="9734" width="40.5703125" style="1" customWidth="1"/>
    <col min="9735" max="9735" width="9.7109375" style="1" customWidth="1"/>
    <col min="9736" max="9736" width="17.7109375" style="1" customWidth="1"/>
    <col min="9737" max="9738" width="13.140625" style="1" bestFit="1" customWidth="1"/>
    <col min="9739" max="9742" width="17.140625" style="1" customWidth="1"/>
    <col min="9743" max="9988" width="9.140625" style="1"/>
    <col min="9989" max="9989" width="14.28515625" style="1" customWidth="1"/>
    <col min="9990" max="9990" width="40.5703125" style="1" customWidth="1"/>
    <col min="9991" max="9991" width="9.7109375" style="1" customWidth="1"/>
    <col min="9992" max="9992" width="17.7109375" style="1" customWidth="1"/>
    <col min="9993" max="9994" width="13.140625" style="1" bestFit="1" customWidth="1"/>
    <col min="9995" max="9998" width="17.140625" style="1" customWidth="1"/>
    <col min="9999" max="10244" width="9.140625" style="1"/>
    <col min="10245" max="10245" width="14.28515625" style="1" customWidth="1"/>
    <col min="10246" max="10246" width="40.5703125" style="1" customWidth="1"/>
    <col min="10247" max="10247" width="9.7109375" style="1" customWidth="1"/>
    <col min="10248" max="10248" width="17.7109375" style="1" customWidth="1"/>
    <col min="10249" max="10250" width="13.140625" style="1" bestFit="1" customWidth="1"/>
    <col min="10251" max="10254" width="17.140625" style="1" customWidth="1"/>
    <col min="10255" max="10500" width="9.140625" style="1"/>
    <col min="10501" max="10501" width="14.28515625" style="1" customWidth="1"/>
    <col min="10502" max="10502" width="40.5703125" style="1" customWidth="1"/>
    <col min="10503" max="10503" width="9.7109375" style="1" customWidth="1"/>
    <col min="10504" max="10504" width="17.7109375" style="1" customWidth="1"/>
    <col min="10505" max="10506" width="13.140625" style="1" bestFit="1" customWidth="1"/>
    <col min="10507" max="10510" width="17.140625" style="1" customWidth="1"/>
    <col min="10511" max="10756" width="9.140625" style="1"/>
    <col min="10757" max="10757" width="14.28515625" style="1" customWidth="1"/>
    <col min="10758" max="10758" width="40.5703125" style="1" customWidth="1"/>
    <col min="10759" max="10759" width="9.7109375" style="1" customWidth="1"/>
    <col min="10760" max="10760" width="17.7109375" style="1" customWidth="1"/>
    <col min="10761" max="10762" width="13.140625" style="1" bestFit="1" customWidth="1"/>
    <col min="10763" max="10766" width="17.140625" style="1" customWidth="1"/>
    <col min="10767" max="11012" width="9.140625" style="1"/>
    <col min="11013" max="11013" width="14.28515625" style="1" customWidth="1"/>
    <col min="11014" max="11014" width="40.5703125" style="1" customWidth="1"/>
    <col min="11015" max="11015" width="9.7109375" style="1" customWidth="1"/>
    <col min="11016" max="11016" width="17.7109375" style="1" customWidth="1"/>
    <col min="11017" max="11018" width="13.140625" style="1" bestFit="1" customWidth="1"/>
    <col min="11019" max="11022" width="17.140625" style="1" customWidth="1"/>
    <col min="11023" max="11268" width="9.140625" style="1"/>
    <col min="11269" max="11269" width="14.28515625" style="1" customWidth="1"/>
    <col min="11270" max="11270" width="40.5703125" style="1" customWidth="1"/>
    <col min="11271" max="11271" width="9.7109375" style="1" customWidth="1"/>
    <col min="11272" max="11272" width="17.7109375" style="1" customWidth="1"/>
    <col min="11273" max="11274" width="13.140625" style="1" bestFit="1" customWidth="1"/>
    <col min="11275" max="11278" width="17.140625" style="1" customWidth="1"/>
    <col min="11279" max="11524" width="9.140625" style="1"/>
    <col min="11525" max="11525" width="14.28515625" style="1" customWidth="1"/>
    <col min="11526" max="11526" width="40.5703125" style="1" customWidth="1"/>
    <col min="11527" max="11527" width="9.7109375" style="1" customWidth="1"/>
    <col min="11528" max="11528" width="17.7109375" style="1" customWidth="1"/>
    <col min="11529" max="11530" width="13.140625" style="1" bestFit="1" customWidth="1"/>
    <col min="11531" max="11534" width="17.140625" style="1" customWidth="1"/>
    <col min="11535" max="11780" width="9.140625" style="1"/>
    <col min="11781" max="11781" width="14.28515625" style="1" customWidth="1"/>
    <col min="11782" max="11782" width="40.5703125" style="1" customWidth="1"/>
    <col min="11783" max="11783" width="9.7109375" style="1" customWidth="1"/>
    <col min="11784" max="11784" width="17.7109375" style="1" customWidth="1"/>
    <col min="11785" max="11786" width="13.140625" style="1" bestFit="1" customWidth="1"/>
    <col min="11787" max="11790" width="17.140625" style="1" customWidth="1"/>
    <col min="11791" max="12036" width="9.140625" style="1"/>
    <col min="12037" max="12037" width="14.28515625" style="1" customWidth="1"/>
    <col min="12038" max="12038" width="40.5703125" style="1" customWidth="1"/>
    <col min="12039" max="12039" width="9.7109375" style="1" customWidth="1"/>
    <col min="12040" max="12040" width="17.7109375" style="1" customWidth="1"/>
    <col min="12041" max="12042" width="13.140625" style="1" bestFit="1" customWidth="1"/>
    <col min="12043" max="12046" width="17.140625" style="1" customWidth="1"/>
    <col min="12047" max="12292" width="9.140625" style="1"/>
    <col min="12293" max="12293" width="14.28515625" style="1" customWidth="1"/>
    <col min="12294" max="12294" width="40.5703125" style="1" customWidth="1"/>
    <col min="12295" max="12295" width="9.7109375" style="1" customWidth="1"/>
    <col min="12296" max="12296" width="17.7109375" style="1" customWidth="1"/>
    <col min="12297" max="12298" width="13.140625" style="1" bestFit="1" customWidth="1"/>
    <col min="12299" max="12302" width="17.140625" style="1" customWidth="1"/>
    <col min="12303" max="12548" width="9.140625" style="1"/>
    <col min="12549" max="12549" width="14.28515625" style="1" customWidth="1"/>
    <col min="12550" max="12550" width="40.5703125" style="1" customWidth="1"/>
    <col min="12551" max="12551" width="9.7109375" style="1" customWidth="1"/>
    <col min="12552" max="12552" width="17.7109375" style="1" customWidth="1"/>
    <col min="12553" max="12554" width="13.140625" style="1" bestFit="1" customWidth="1"/>
    <col min="12555" max="12558" width="17.140625" style="1" customWidth="1"/>
    <col min="12559" max="12804" width="9.140625" style="1"/>
    <col min="12805" max="12805" width="14.28515625" style="1" customWidth="1"/>
    <col min="12806" max="12806" width="40.5703125" style="1" customWidth="1"/>
    <col min="12807" max="12807" width="9.7109375" style="1" customWidth="1"/>
    <col min="12808" max="12808" width="17.7109375" style="1" customWidth="1"/>
    <col min="12809" max="12810" width="13.140625" style="1" bestFit="1" customWidth="1"/>
    <col min="12811" max="12814" width="17.140625" style="1" customWidth="1"/>
    <col min="12815" max="13060" width="9.140625" style="1"/>
    <col min="13061" max="13061" width="14.28515625" style="1" customWidth="1"/>
    <col min="13062" max="13062" width="40.5703125" style="1" customWidth="1"/>
    <col min="13063" max="13063" width="9.7109375" style="1" customWidth="1"/>
    <col min="13064" max="13064" width="17.7109375" style="1" customWidth="1"/>
    <col min="13065" max="13066" width="13.140625" style="1" bestFit="1" customWidth="1"/>
    <col min="13067" max="13070" width="17.140625" style="1" customWidth="1"/>
    <col min="13071" max="13316" width="9.140625" style="1"/>
    <col min="13317" max="13317" width="14.28515625" style="1" customWidth="1"/>
    <col min="13318" max="13318" width="40.5703125" style="1" customWidth="1"/>
    <col min="13319" max="13319" width="9.7109375" style="1" customWidth="1"/>
    <col min="13320" max="13320" width="17.7109375" style="1" customWidth="1"/>
    <col min="13321" max="13322" width="13.140625" style="1" bestFit="1" customWidth="1"/>
    <col min="13323" max="13326" width="17.140625" style="1" customWidth="1"/>
    <col min="13327" max="13572" width="9.140625" style="1"/>
    <col min="13573" max="13573" width="14.28515625" style="1" customWidth="1"/>
    <col min="13574" max="13574" width="40.5703125" style="1" customWidth="1"/>
    <col min="13575" max="13575" width="9.7109375" style="1" customWidth="1"/>
    <col min="13576" max="13576" width="17.7109375" style="1" customWidth="1"/>
    <col min="13577" max="13578" width="13.140625" style="1" bestFit="1" customWidth="1"/>
    <col min="13579" max="13582" width="17.140625" style="1" customWidth="1"/>
    <col min="13583" max="13828" width="9.140625" style="1"/>
    <col min="13829" max="13829" width="14.28515625" style="1" customWidth="1"/>
    <col min="13830" max="13830" width="40.5703125" style="1" customWidth="1"/>
    <col min="13831" max="13831" width="9.7109375" style="1" customWidth="1"/>
    <col min="13832" max="13832" width="17.7109375" style="1" customWidth="1"/>
    <col min="13833" max="13834" width="13.140625" style="1" bestFit="1" customWidth="1"/>
    <col min="13835" max="13838" width="17.140625" style="1" customWidth="1"/>
    <col min="13839" max="14084" width="9.140625" style="1"/>
    <col min="14085" max="14085" width="14.28515625" style="1" customWidth="1"/>
    <col min="14086" max="14086" width="40.5703125" style="1" customWidth="1"/>
    <col min="14087" max="14087" width="9.7109375" style="1" customWidth="1"/>
    <col min="14088" max="14088" width="17.7109375" style="1" customWidth="1"/>
    <col min="14089" max="14090" width="13.140625" style="1" bestFit="1" customWidth="1"/>
    <col min="14091" max="14094" width="17.140625" style="1" customWidth="1"/>
    <col min="14095" max="14340" width="9.140625" style="1"/>
    <col min="14341" max="14341" width="14.28515625" style="1" customWidth="1"/>
    <col min="14342" max="14342" width="40.5703125" style="1" customWidth="1"/>
    <col min="14343" max="14343" width="9.7109375" style="1" customWidth="1"/>
    <col min="14344" max="14344" width="17.7109375" style="1" customWidth="1"/>
    <col min="14345" max="14346" width="13.140625" style="1" bestFit="1" customWidth="1"/>
    <col min="14347" max="14350" width="17.140625" style="1" customWidth="1"/>
    <col min="14351" max="14596" width="9.140625" style="1"/>
    <col min="14597" max="14597" width="14.28515625" style="1" customWidth="1"/>
    <col min="14598" max="14598" width="40.5703125" style="1" customWidth="1"/>
    <col min="14599" max="14599" width="9.7109375" style="1" customWidth="1"/>
    <col min="14600" max="14600" width="17.7109375" style="1" customWidth="1"/>
    <col min="14601" max="14602" width="13.140625" style="1" bestFit="1" customWidth="1"/>
    <col min="14603" max="14606" width="17.140625" style="1" customWidth="1"/>
    <col min="14607" max="14852" width="9.140625" style="1"/>
    <col min="14853" max="14853" width="14.28515625" style="1" customWidth="1"/>
    <col min="14854" max="14854" width="40.5703125" style="1" customWidth="1"/>
    <col min="14855" max="14855" width="9.7109375" style="1" customWidth="1"/>
    <col min="14856" max="14856" width="17.7109375" style="1" customWidth="1"/>
    <col min="14857" max="14858" width="13.140625" style="1" bestFit="1" customWidth="1"/>
    <col min="14859" max="14862" width="17.140625" style="1" customWidth="1"/>
    <col min="14863" max="15108" width="9.140625" style="1"/>
    <col min="15109" max="15109" width="14.28515625" style="1" customWidth="1"/>
    <col min="15110" max="15110" width="40.5703125" style="1" customWidth="1"/>
    <col min="15111" max="15111" width="9.7109375" style="1" customWidth="1"/>
    <col min="15112" max="15112" width="17.7109375" style="1" customWidth="1"/>
    <col min="15113" max="15114" width="13.140625" style="1" bestFit="1" customWidth="1"/>
    <col min="15115" max="15118" width="17.140625" style="1" customWidth="1"/>
    <col min="15119" max="15364" width="9.140625" style="1"/>
    <col min="15365" max="15365" width="14.28515625" style="1" customWidth="1"/>
    <col min="15366" max="15366" width="40.5703125" style="1" customWidth="1"/>
    <col min="15367" max="15367" width="9.7109375" style="1" customWidth="1"/>
    <col min="15368" max="15368" width="17.7109375" style="1" customWidth="1"/>
    <col min="15369" max="15370" width="13.140625" style="1" bestFit="1" customWidth="1"/>
    <col min="15371" max="15374" width="17.140625" style="1" customWidth="1"/>
    <col min="15375" max="15620" width="9.140625" style="1"/>
    <col min="15621" max="15621" width="14.28515625" style="1" customWidth="1"/>
    <col min="15622" max="15622" width="40.5703125" style="1" customWidth="1"/>
    <col min="15623" max="15623" width="9.7109375" style="1" customWidth="1"/>
    <col min="15624" max="15624" width="17.7109375" style="1" customWidth="1"/>
    <col min="15625" max="15626" width="13.140625" style="1" bestFit="1" customWidth="1"/>
    <col min="15627" max="15630" width="17.140625" style="1" customWidth="1"/>
    <col min="15631" max="15876" width="9.140625" style="1"/>
    <col min="15877" max="15877" width="14.28515625" style="1" customWidth="1"/>
    <col min="15878" max="15878" width="40.5703125" style="1" customWidth="1"/>
    <col min="15879" max="15879" width="9.7109375" style="1" customWidth="1"/>
    <col min="15880" max="15880" width="17.7109375" style="1" customWidth="1"/>
    <col min="15881" max="15882" width="13.140625" style="1" bestFit="1" customWidth="1"/>
    <col min="15883" max="15886" width="17.140625" style="1" customWidth="1"/>
    <col min="15887" max="16132" width="9.140625" style="1"/>
    <col min="16133" max="16133" width="14.28515625" style="1" customWidth="1"/>
    <col min="16134" max="16134" width="40.5703125" style="1" customWidth="1"/>
    <col min="16135" max="16135" width="9.7109375" style="1" customWidth="1"/>
    <col min="16136" max="16136" width="17.7109375" style="1" customWidth="1"/>
    <col min="16137" max="16138" width="13.140625" style="1" bestFit="1" customWidth="1"/>
    <col min="16139" max="16142" width="17.140625" style="1" customWidth="1"/>
    <col min="16143" max="16384" width="9.140625" style="1"/>
  </cols>
  <sheetData>
    <row r="1" spans="1:23" s="74" customFormat="1" ht="74.25" customHeight="1" x14ac:dyDescent="0.25">
      <c r="A1" s="172" t="s">
        <v>141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3" s="75" customFormat="1" ht="27" customHeight="1" thickBot="1" x14ac:dyDescent="0.35">
      <c r="A2" s="176" t="s">
        <v>105</v>
      </c>
      <c r="B2" s="176"/>
      <c r="C2" s="175" t="s">
        <v>147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07"/>
      <c r="R2" s="177">
        <v>44177</v>
      </c>
      <c r="S2" s="177"/>
    </row>
    <row r="3" spans="1:23" ht="26.25" customHeight="1" thickTop="1" thickBot="1" x14ac:dyDescent="0.25">
      <c r="A3" s="173" t="s">
        <v>59</v>
      </c>
      <c r="B3" s="173" t="s">
        <v>86</v>
      </c>
      <c r="C3" s="174" t="s">
        <v>87</v>
      </c>
      <c r="D3" s="174" t="s">
        <v>0</v>
      </c>
      <c r="E3" s="174" t="s">
        <v>1</v>
      </c>
      <c r="F3" s="174" t="s">
        <v>2</v>
      </c>
      <c r="G3" s="174" t="s">
        <v>3</v>
      </c>
      <c r="H3" s="174" t="s">
        <v>4</v>
      </c>
      <c r="I3" s="181" t="s">
        <v>129</v>
      </c>
      <c r="J3" s="181"/>
      <c r="K3" s="182"/>
      <c r="L3" s="186" t="s">
        <v>79</v>
      </c>
      <c r="M3" s="182"/>
      <c r="N3" s="174" t="s">
        <v>58</v>
      </c>
      <c r="O3" s="174" t="s">
        <v>6</v>
      </c>
      <c r="P3" s="174" t="s">
        <v>76</v>
      </c>
      <c r="Q3" s="174" t="s">
        <v>8</v>
      </c>
      <c r="R3" s="174" t="s">
        <v>9</v>
      </c>
      <c r="S3" s="174" t="s">
        <v>5</v>
      </c>
    </row>
    <row r="4" spans="1:23" ht="29.25" customHeight="1" thickTop="1" thickBot="1" x14ac:dyDescent="0.25">
      <c r="A4" s="173"/>
      <c r="B4" s="173"/>
      <c r="C4" s="174"/>
      <c r="D4" s="174"/>
      <c r="E4" s="174"/>
      <c r="F4" s="174"/>
      <c r="G4" s="174"/>
      <c r="H4" s="174"/>
      <c r="I4" s="57" t="s">
        <v>80</v>
      </c>
      <c r="J4" s="57" t="s">
        <v>133</v>
      </c>
      <c r="K4" s="57" t="s">
        <v>77</v>
      </c>
      <c r="L4" s="57" t="s">
        <v>81</v>
      </c>
      <c r="M4" s="57" t="s">
        <v>82</v>
      </c>
      <c r="N4" s="174"/>
      <c r="O4" s="174"/>
      <c r="P4" s="174"/>
      <c r="Q4" s="174"/>
      <c r="R4" s="174"/>
      <c r="S4" s="174"/>
    </row>
    <row r="5" spans="1:23" ht="27" customHeight="1" thickTop="1" x14ac:dyDescent="0.2">
      <c r="A5" s="183" t="s">
        <v>60</v>
      </c>
      <c r="B5" s="184"/>
      <c r="C5" s="185"/>
      <c r="D5" s="58" t="s">
        <v>10</v>
      </c>
      <c r="E5" s="58"/>
      <c r="F5" s="58"/>
      <c r="G5" s="58" t="s">
        <v>10</v>
      </c>
      <c r="H5" s="58" t="s">
        <v>10</v>
      </c>
      <c r="I5" s="59">
        <f t="shared" ref="I5:O5" si="0">I41</f>
        <v>14573.743000000002</v>
      </c>
      <c r="J5" s="59">
        <f t="shared" si="0"/>
        <v>36.689999999999941</v>
      </c>
      <c r="K5" s="59">
        <f t="shared" si="0"/>
        <v>-75</v>
      </c>
      <c r="L5" s="59">
        <f t="shared" si="0"/>
        <v>-156.38200000000001</v>
      </c>
      <c r="M5" s="59">
        <f t="shared" si="0"/>
        <v>156.381</v>
      </c>
      <c r="N5" s="59">
        <f>N41</f>
        <v>14065.752</v>
      </c>
      <c r="O5" s="59">
        <f t="shared" si="0"/>
        <v>11749.659</v>
      </c>
      <c r="P5" s="60">
        <f>O5/N5</f>
        <v>0.83533813193919526</v>
      </c>
      <c r="Q5" s="59">
        <f>Q41</f>
        <v>10292.5095</v>
      </c>
      <c r="R5" s="60">
        <f>Q5/N5</f>
        <v>0.7317425687584993</v>
      </c>
      <c r="S5" s="61"/>
    </row>
    <row r="6" spans="1:23" ht="34.5" customHeight="1" x14ac:dyDescent="0.2">
      <c r="A6" s="14">
        <v>1</v>
      </c>
      <c r="B6" s="62" t="s">
        <v>11</v>
      </c>
      <c r="C6" s="15" t="s">
        <v>92</v>
      </c>
      <c r="D6" s="16" t="s">
        <v>12</v>
      </c>
      <c r="E6" s="16" t="s">
        <v>114</v>
      </c>
      <c r="F6" s="18" t="s">
        <v>13</v>
      </c>
      <c r="G6" s="18" t="s">
        <v>14</v>
      </c>
      <c r="H6" s="88" t="s">
        <v>15</v>
      </c>
      <c r="I6" s="89">
        <v>50</v>
      </c>
      <c r="J6" s="63"/>
      <c r="K6" s="63"/>
      <c r="L6" s="63"/>
      <c r="M6" s="63"/>
      <c r="N6" s="68">
        <f>I6+M6+L6+K6+J6</f>
        <v>50</v>
      </c>
      <c r="O6" s="65">
        <v>40.860999999999997</v>
      </c>
      <c r="P6" s="69">
        <f>O6/N6</f>
        <v>0.81721999999999995</v>
      </c>
      <c r="Q6" s="65">
        <v>21.978999999999999</v>
      </c>
      <c r="R6" s="64">
        <f>Q6/N6</f>
        <v>0.43957999999999997</v>
      </c>
      <c r="S6" s="2"/>
    </row>
    <row r="7" spans="1:23" ht="34.5" customHeight="1" x14ac:dyDescent="0.2">
      <c r="A7" s="14">
        <v>2</v>
      </c>
      <c r="B7" s="62" t="s">
        <v>16</v>
      </c>
      <c r="C7" s="15" t="s">
        <v>93</v>
      </c>
      <c r="D7" s="16" t="s">
        <v>17</v>
      </c>
      <c r="E7" s="16" t="s">
        <v>115</v>
      </c>
      <c r="F7" s="18" t="s">
        <v>13</v>
      </c>
      <c r="G7" s="18" t="s">
        <v>14</v>
      </c>
      <c r="H7" s="88" t="s">
        <v>15</v>
      </c>
      <c r="I7" s="89">
        <v>450</v>
      </c>
      <c r="J7" s="63">
        <f>-275-25</f>
        <v>-300</v>
      </c>
      <c r="K7" s="63"/>
      <c r="L7" s="63"/>
      <c r="M7" s="63"/>
      <c r="N7" s="68">
        <f>I7+M7+L7+K7+J7</f>
        <v>150</v>
      </c>
      <c r="O7" s="65">
        <v>123.617</v>
      </c>
      <c r="P7" s="69">
        <f>O7/N7</f>
        <v>0.82411333333333336</v>
      </c>
      <c r="Q7" s="65">
        <v>108.34950000000001</v>
      </c>
      <c r="R7" s="64">
        <f>Q7/N7</f>
        <v>0.72233000000000003</v>
      </c>
      <c r="S7" s="2"/>
      <c r="V7" s="4"/>
    </row>
    <row r="8" spans="1:23" ht="34.5" customHeight="1" x14ac:dyDescent="0.2">
      <c r="A8" s="14">
        <v>3</v>
      </c>
      <c r="B8" s="62" t="s">
        <v>18</v>
      </c>
      <c r="C8" s="15" t="s">
        <v>19</v>
      </c>
      <c r="D8" s="16" t="s">
        <v>17</v>
      </c>
      <c r="E8" s="16" t="s">
        <v>116</v>
      </c>
      <c r="F8" s="18" t="s">
        <v>13</v>
      </c>
      <c r="G8" s="18" t="s">
        <v>14</v>
      </c>
      <c r="H8" s="88" t="s">
        <v>15</v>
      </c>
      <c r="I8" s="89">
        <v>300</v>
      </c>
      <c r="J8" s="63">
        <v>-20</v>
      </c>
      <c r="K8" s="63"/>
      <c r="L8" s="63">
        <v>-25</v>
      </c>
      <c r="M8" s="63"/>
      <c r="N8" s="68">
        <f t="shared" ref="N8:N30" si="1">I8+M8+L8+K8+J8</f>
        <v>255</v>
      </c>
      <c r="O8" s="65">
        <v>250.62899999999999</v>
      </c>
      <c r="P8" s="69">
        <f t="shared" ref="P8:P31" si="2">O8/N8</f>
        <v>0.98285882352941167</v>
      </c>
      <c r="Q8" s="65">
        <v>207.82400000000001</v>
      </c>
      <c r="R8" s="64">
        <f t="shared" ref="R8:R31" si="3">Q8/N8</f>
        <v>0.81499607843137256</v>
      </c>
      <c r="S8" s="2"/>
      <c r="V8" s="4"/>
    </row>
    <row r="9" spans="1:23" ht="34.5" customHeight="1" x14ac:dyDescent="0.2">
      <c r="A9" s="14">
        <v>4</v>
      </c>
      <c r="B9" s="62" t="s">
        <v>20</v>
      </c>
      <c r="C9" s="15" t="s">
        <v>21</v>
      </c>
      <c r="D9" s="16" t="s">
        <v>22</v>
      </c>
      <c r="E9" s="16" t="s">
        <v>117</v>
      </c>
      <c r="F9" s="18" t="s">
        <v>13</v>
      </c>
      <c r="G9" s="18" t="s">
        <v>14</v>
      </c>
      <c r="H9" s="88" t="s">
        <v>15</v>
      </c>
      <c r="I9" s="89">
        <v>35</v>
      </c>
      <c r="J9" s="63"/>
      <c r="K9" s="63"/>
      <c r="L9" s="63"/>
      <c r="M9" s="63">
        <f>9.479+4.2</f>
        <v>13.678999999999998</v>
      </c>
      <c r="N9" s="68">
        <f t="shared" si="1"/>
        <v>48.679000000000002</v>
      </c>
      <c r="O9" s="65">
        <v>41.232999999999997</v>
      </c>
      <c r="P9" s="69">
        <f t="shared" si="2"/>
        <v>0.84703876414881152</v>
      </c>
      <c r="Q9" s="65">
        <v>31.673999999999999</v>
      </c>
      <c r="R9" s="64">
        <f t="shared" si="3"/>
        <v>0.65067072043386265</v>
      </c>
      <c r="S9" s="2"/>
    </row>
    <row r="10" spans="1:23" ht="34.5" customHeight="1" x14ac:dyDescent="0.2">
      <c r="A10" s="14">
        <v>5</v>
      </c>
      <c r="B10" s="62" t="s">
        <v>23</v>
      </c>
      <c r="C10" s="15" t="s">
        <v>24</v>
      </c>
      <c r="D10" s="16" t="s">
        <v>22</v>
      </c>
      <c r="E10" s="16" t="s">
        <v>25</v>
      </c>
      <c r="F10" s="18" t="s">
        <v>103</v>
      </c>
      <c r="G10" s="18" t="s">
        <v>14</v>
      </c>
      <c r="H10" s="88" t="s">
        <v>26</v>
      </c>
      <c r="I10" s="89">
        <v>1897.2</v>
      </c>
      <c r="J10" s="63"/>
      <c r="K10" s="63"/>
      <c r="L10" s="63"/>
      <c r="M10" s="63"/>
      <c r="N10" s="68">
        <f t="shared" si="1"/>
        <v>1897.2</v>
      </c>
      <c r="O10" s="65">
        <v>1775.76</v>
      </c>
      <c r="P10" s="69">
        <f t="shared" si="2"/>
        <v>0.93598987982289683</v>
      </c>
      <c r="Q10" s="65">
        <v>1414.7059999999999</v>
      </c>
      <c r="R10" s="64">
        <f t="shared" si="3"/>
        <v>0.74568100358422928</v>
      </c>
      <c r="S10" s="3"/>
      <c r="U10" s="4"/>
      <c r="V10" s="4"/>
      <c r="W10" s="4"/>
    </row>
    <row r="11" spans="1:23" ht="34.5" customHeight="1" x14ac:dyDescent="0.2">
      <c r="A11" s="14">
        <v>6</v>
      </c>
      <c r="B11" s="62" t="s">
        <v>27</v>
      </c>
      <c r="C11" s="15" t="s">
        <v>28</v>
      </c>
      <c r="D11" s="16" t="s">
        <v>22</v>
      </c>
      <c r="E11" s="16" t="s">
        <v>118</v>
      </c>
      <c r="F11" s="18" t="s">
        <v>13</v>
      </c>
      <c r="G11" s="18" t="s">
        <v>14</v>
      </c>
      <c r="H11" s="88" t="s">
        <v>15</v>
      </c>
      <c r="I11" s="89">
        <v>60</v>
      </c>
      <c r="J11" s="63"/>
      <c r="K11" s="63"/>
      <c r="L11" s="63"/>
      <c r="M11" s="63"/>
      <c r="N11" s="68">
        <f t="shared" si="1"/>
        <v>60</v>
      </c>
      <c r="O11" s="65">
        <v>45.161000000000001</v>
      </c>
      <c r="P11" s="69">
        <f t="shared" si="2"/>
        <v>0.75268333333333337</v>
      </c>
      <c r="Q11" s="65">
        <v>30.297000000000001</v>
      </c>
      <c r="R11" s="64">
        <f t="shared" si="3"/>
        <v>0.50495000000000001</v>
      </c>
      <c r="S11" s="2"/>
      <c r="W11" s="5"/>
    </row>
    <row r="12" spans="1:23" ht="34.5" customHeight="1" x14ac:dyDescent="0.2">
      <c r="A12" s="14">
        <v>7</v>
      </c>
      <c r="B12" s="62" t="s">
        <v>148</v>
      </c>
      <c r="C12" s="15" t="s">
        <v>149</v>
      </c>
      <c r="D12" s="16">
        <v>1399</v>
      </c>
      <c r="E12" s="16" t="s">
        <v>150</v>
      </c>
      <c r="F12" s="18" t="s">
        <v>151</v>
      </c>
      <c r="G12" s="18" t="s">
        <v>14</v>
      </c>
      <c r="H12" s="88" t="s">
        <v>139</v>
      </c>
      <c r="I12" s="89">
        <v>0</v>
      </c>
      <c r="J12" s="63">
        <f>8.531+3.693</f>
        <v>12.224</v>
      </c>
      <c r="K12" s="63"/>
      <c r="L12" s="63"/>
      <c r="M12" s="63"/>
      <c r="N12" s="68">
        <v>22.544</v>
      </c>
      <c r="O12" s="65">
        <v>22.544</v>
      </c>
      <c r="P12" s="69">
        <f>O12/N12</f>
        <v>1</v>
      </c>
      <c r="Q12" s="65">
        <v>12.224</v>
      </c>
      <c r="R12" s="155">
        <f t="shared" ref="R12" si="4">Q12/N12</f>
        <v>0.54222853087295952</v>
      </c>
      <c r="S12" s="2"/>
      <c r="W12" s="5"/>
    </row>
    <row r="13" spans="1:23" ht="39.75" customHeight="1" x14ac:dyDescent="0.2">
      <c r="A13" s="14">
        <v>8</v>
      </c>
      <c r="B13" s="62" t="s">
        <v>30</v>
      </c>
      <c r="C13" s="15" t="s">
        <v>94</v>
      </c>
      <c r="D13" s="16" t="s">
        <v>31</v>
      </c>
      <c r="E13" s="16" t="s">
        <v>119</v>
      </c>
      <c r="F13" s="18" t="s">
        <v>13</v>
      </c>
      <c r="G13" s="18" t="s">
        <v>14</v>
      </c>
      <c r="H13" s="88" t="s">
        <v>15</v>
      </c>
      <c r="I13" s="89">
        <v>10</v>
      </c>
      <c r="J13" s="63"/>
      <c r="K13" s="63"/>
      <c r="L13" s="63"/>
      <c r="M13" s="63"/>
      <c r="N13" s="68">
        <f t="shared" si="1"/>
        <v>10</v>
      </c>
      <c r="O13" s="65">
        <v>10</v>
      </c>
      <c r="P13" s="69">
        <f>O13/N13</f>
        <v>1</v>
      </c>
      <c r="Q13" s="65">
        <v>9.9030000000000005</v>
      </c>
      <c r="R13" s="64">
        <f>Q13/N13</f>
        <v>0.99030000000000007</v>
      </c>
      <c r="S13" s="3"/>
    </row>
    <row r="14" spans="1:23" ht="34.5" customHeight="1" x14ac:dyDescent="0.2">
      <c r="A14" s="14">
        <v>9</v>
      </c>
      <c r="B14" s="62" t="s">
        <v>33</v>
      </c>
      <c r="C14" s="15" t="s">
        <v>34</v>
      </c>
      <c r="D14" s="16">
        <v>1389</v>
      </c>
      <c r="E14" s="16" t="s">
        <v>36</v>
      </c>
      <c r="F14" s="18" t="s">
        <v>29</v>
      </c>
      <c r="G14" s="18" t="s">
        <v>14</v>
      </c>
      <c r="H14" s="88" t="s">
        <v>26</v>
      </c>
      <c r="I14" s="89">
        <v>210.55199999999999</v>
      </c>
      <c r="J14" s="63"/>
      <c r="K14" s="63"/>
      <c r="L14" s="63"/>
      <c r="M14" s="63"/>
      <c r="N14" s="68">
        <f t="shared" si="1"/>
        <v>210.55199999999999</v>
      </c>
      <c r="O14" s="65">
        <v>185.221</v>
      </c>
      <c r="P14" s="69">
        <f t="shared" si="2"/>
        <v>0.87969242752384214</v>
      </c>
      <c r="Q14" s="65">
        <v>129.24600000000001</v>
      </c>
      <c r="R14" s="64">
        <f t="shared" si="3"/>
        <v>0.6138436110794484</v>
      </c>
      <c r="S14" s="3"/>
    </row>
    <row r="15" spans="1:23" ht="34.5" customHeight="1" x14ac:dyDescent="0.2">
      <c r="A15" s="14">
        <v>10</v>
      </c>
      <c r="B15" s="83" t="s">
        <v>37</v>
      </c>
      <c r="C15" s="15" t="s">
        <v>38</v>
      </c>
      <c r="D15" s="16" t="s">
        <v>35</v>
      </c>
      <c r="E15" s="16" t="s">
        <v>39</v>
      </c>
      <c r="F15" s="18" t="s">
        <v>103</v>
      </c>
      <c r="G15" s="18" t="s">
        <v>14</v>
      </c>
      <c r="H15" s="18" t="s">
        <v>26</v>
      </c>
      <c r="I15" s="89">
        <v>231</v>
      </c>
      <c r="J15" s="63">
        <v>-188</v>
      </c>
      <c r="K15" s="63"/>
      <c r="L15" s="63"/>
      <c r="M15" s="63"/>
      <c r="N15" s="65">
        <f t="shared" si="1"/>
        <v>43</v>
      </c>
      <c r="O15" s="65">
        <v>37.094000000000001</v>
      </c>
      <c r="P15" s="69">
        <f t="shared" si="2"/>
        <v>0.86265116279069776</v>
      </c>
      <c r="Q15" s="65">
        <v>37.026000000000003</v>
      </c>
      <c r="R15" s="64">
        <f t="shared" si="3"/>
        <v>0.86106976744186059</v>
      </c>
      <c r="S15" s="84"/>
      <c r="V15" s="4"/>
    </row>
    <row r="16" spans="1:23" ht="34.5" customHeight="1" thickBot="1" x14ac:dyDescent="0.25">
      <c r="A16" s="130">
        <v>11</v>
      </c>
      <c r="B16" s="131" t="s">
        <v>40</v>
      </c>
      <c r="C16" s="132" t="s">
        <v>41</v>
      </c>
      <c r="D16" s="133">
        <v>1390</v>
      </c>
      <c r="E16" s="133" t="s">
        <v>120</v>
      </c>
      <c r="F16" s="134" t="s">
        <v>13</v>
      </c>
      <c r="G16" s="134" t="s">
        <v>14</v>
      </c>
      <c r="H16" s="134" t="s">
        <v>15</v>
      </c>
      <c r="I16" s="135">
        <v>80</v>
      </c>
      <c r="J16" s="136"/>
      <c r="K16" s="136"/>
      <c r="L16" s="136"/>
      <c r="M16" s="136"/>
      <c r="N16" s="137">
        <f t="shared" si="1"/>
        <v>80</v>
      </c>
      <c r="O16" s="138">
        <v>76.322000000000003</v>
      </c>
      <c r="P16" s="139">
        <f t="shared" si="2"/>
        <v>0.95402500000000001</v>
      </c>
      <c r="Q16" s="138">
        <v>76.322000000000003</v>
      </c>
      <c r="R16" s="140">
        <f t="shared" si="3"/>
        <v>0.95402500000000001</v>
      </c>
      <c r="S16" s="141"/>
    </row>
    <row r="17" spans="1:23" ht="34.5" customHeight="1" x14ac:dyDescent="0.2">
      <c r="A17" s="118">
        <v>12</v>
      </c>
      <c r="B17" s="119" t="s">
        <v>43</v>
      </c>
      <c r="C17" s="120" t="s">
        <v>95</v>
      </c>
      <c r="D17" s="121">
        <v>1391</v>
      </c>
      <c r="E17" s="121" t="s">
        <v>121</v>
      </c>
      <c r="F17" s="122" t="s">
        <v>13</v>
      </c>
      <c r="G17" s="122" t="s">
        <v>14</v>
      </c>
      <c r="H17" s="122" t="s">
        <v>15</v>
      </c>
      <c r="I17" s="123">
        <v>350</v>
      </c>
      <c r="J17" s="124">
        <v>-198</v>
      </c>
      <c r="K17" s="124"/>
      <c r="L17" s="124">
        <v>-2.4550000000000001</v>
      </c>
      <c r="M17" s="124"/>
      <c r="N17" s="125">
        <f t="shared" si="1"/>
        <v>149.54500000000002</v>
      </c>
      <c r="O17" s="126">
        <v>117.41200000000001</v>
      </c>
      <c r="P17" s="127">
        <f t="shared" si="2"/>
        <v>0.78512822227423185</v>
      </c>
      <c r="Q17" s="126">
        <v>104.521</v>
      </c>
      <c r="R17" s="128">
        <f>Q17/N17</f>
        <v>0.69892674445818981</v>
      </c>
      <c r="S17" s="129"/>
    </row>
    <row r="18" spans="1:23" ht="34.5" customHeight="1" x14ac:dyDescent="0.2">
      <c r="A18" s="14">
        <v>13</v>
      </c>
      <c r="B18" s="83" t="s">
        <v>44</v>
      </c>
      <c r="C18" s="15" t="s">
        <v>45</v>
      </c>
      <c r="D18" s="16">
        <v>1390</v>
      </c>
      <c r="E18" s="16" t="s">
        <v>122</v>
      </c>
      <c r="F18" s="18" t="s">
        <v>13</v>
      </c>
      <c r="G18" s="18" t="s">
        <v>14</v>
      </c>
      <c r="H18" s="18" t="s">
        <v>15</v>
      </c>
      <c r="I18" s="89">
        <v>150</v>
      </c>
      <c r="J18" s="63"/>
      <c r="K18" s="63"/>
      <c r="L18" s="63"/>
      <c r="M18" s="63"/>
      <c r="N18" s="68">
        <f t="shared" si="1"/>
        <v>150</v>
      </c>
      <c r="O18" s="65">
        <v>149.435</v>
      </c>
      <c r="P18" s="69">
        <f t="shared" si="2"/>
        <v>0.9962333333333333</v>
      </c>
      <c r="Q18" s="65">
        <v>124.91500000000001</v>
      </c>
      <c r="R18" s="64">
        <f t="shared" si="3"/>
        <v>0.83276666666666666</v>
      </c>
      <c r="S18" s="84"/>
    </row>
    <row r="19" spans="1:23" ht="34.5" customHeight="1" x14ac:dyDescent="0.2">
      <c r="A19" s="14">
        <v>14</v>
      </c>
      <c r="B19" s="83" t="s">
        <v>46</v>
      </c>
      <c r="C19" s="15" t="s">
        <v>47</v>
      </c>
      <c r="D19" s="16">
        <v>1391</v>
      </c>
      <c r="E19" s="16" t="s">
        <v>48</v>
      </c>
      <c r="F19" s="18" t="s">
        <v>13</v>
      </c>
      <c r="G19" s="18" t="s">
        <v>14</v>
      </c>
      <c r="H19" s="18" t="s">
        <v>15</v>
      </c>
      <c r="I19" s="89">
        <v>350</v>
      </c>
      <c r="J19" s="63"/>
      <c r="K19" s="63"/>
      <c r="L19" s="63"/>
      <c r="M19" s="63"/>
      <c r="N19" s="68">
        <f t="shared" si="1"/>
        <v>350</v>
      </c>
      <c r="O19" s="65">
        <v>347.43599999999998</v>
      </c>
      <c r="P19" s="69">
        <f t="shared" si="2"/>
        <v>0.99267428571428562</v>
      </c>
      <c r="Q19" s="65">
        <v>342.63200000000001</v>
      </c>
      <c r="R19" s="64">
        <f t="shared" si="3"/>
        <v>0.97894857142857139</v>
      </c>
      <c r="S19" s="106"/>
    </row>
    <row r="20" spans="1:23" ht="34.5" customHeight="1" x14ac:dyDescent="0.2">
      <c r="A20" s="14">
        <v>15</v>
      </c>
      <c r="B20" s="62" t="s">
        <v>49</v>
      </c>
      <c r="C20" s="15" t="s">
        <v>50</v>
      </c>
      <c r="D20" s="16">
        <v>1392</v>
      </c>
      <c r="E20" s="16" t="s">
        <v>51</v>
      </c>
      <c r="F20" s="18" t="s">
        <v>32</v>
      </c>
      <c r="G20" s="18" t="s">
        <v>14</v>
      </c>
      <c r="H20" s="88" t="s">
        <v>26</v>
      </c>
      <c r="I20" s="89">
        <v>972.36599999999999</v>
      </c>
      <c r="J20" s="63"/>
      <c r="K20" s="63"/>
      <c r="L20" s="63"/>
      <c r="M20" s="63"/>
      <c r="N20" s="68">
        <f t="shared" si="1"/>
        <v>972.36599999999999</v>
      </c>
      <c r="O20" s="65">
        <v>743.43100000000004</v>
      </c>
      <c r="P20" s="69">
        <f t="shared" si="2"/>
        <v>0.7645588183873151</v>
      </c>
      <c r="Q20" s="65">
        <v>380.70600000000002</v>
      </c>
      <c r="R20" s="64">
        <f t="shared" si="3"/>
        <v>0.39152541327031182</v>
      </c>
      <c r="S20" s="3"/>
    </row>
    <row r="21" spans="1:23" ht="34.5" customHeight="1" x14ac:dyDescent="0.2">
      <c r="A21" s="14">
        <v>16</v>
      </c>
      <c r="B21" s="67" t="s">
        <v>52</v>
      </c>
      <c r="C21" s="17" t="s">
        <v>96</v>
      </c>
      <c r="D21" s="16">
        <v>1394</v>
      </c>
      <c r="E21" s="16" t="s">
        <v>124</v>
      </c>
      <c r="F21" s="18" t="s">
        <v>13</v>
      </c>
      <c r="G21" s="18" t="s">
        <v>14</v>
      </c>
      <c r="H21" s="88" t="s">
        <v>15</v>
      </c>
      <c r="I21" s="89">
        <v>50</v>
      </c>
      <c r="J21" s="63"/>
      <c r="K21" s="63"/>
      <c r="L21" s="63"/>
      <c r="M21" s="63"/>
      <c r="N21" s="68">
        <f t="shared" si="1"/>
        <v>50</v>
      </c>
      <c r="O21" s="65">
        <v>33.396000000000001</v>
      </c>
      <c r="P21" s="69">
        <f t="shared" si="2"/>
        <v>0.66792000000000007</v>
      </c>
      <c r="Q21" s="65">
        <v>23.718</v>
      </c>
      <c r="R21" s="69">
        <f t="shared" si="3"/>
        <v>0.47436</v>
      </c>
      <c r="S21" s="2"/>
    </row>
    <row r="22" spans="1:23" ht="34.5" customHeight="1" x14ac:dyDescent="0.2">
      <c r="A22" s="14">
        <v>17</v>
      </c>
      <c r="B22" s="62" t="s">
        <v>53</v>
      </c>
      <c r="C22" s="15" t="s">
        <v>54</v>
      </c>
      <c r="D22" s="18">
        <v>1394</v>
      </c>
      <c r="E22" s="19" t="s">
        <v>122</v>
      </c>
      <c r="F22" s="18" t="s">
        <v>13</v>
      </c>
      <c r="G22" s="18" t="s">
        <v>14</v>
      </c>
      <c r="H22" s="88" t="s">
        <v>15</v>
      </c>
      <c r="I22" s="89">
        <v>61</v>
      </c>
      <c r="J22" s="63"/>
      <c r="K22" s="63"/>
      <c r="L22" s="63"/>
      <c r="M22" s="63">
        <v>65</v>
      </c>
      <c r="N22" s="68">
        <f t="shared" si="1"/>
        <v>126</v>
      </c>
      <c r="O22" s="65">
        <v>122.77500000000001</v>
      </c>
      <c r="P22" s="69">
        <f t="shared" si="2"/>
        <v>0.974404761904762</v>
      </c>
      <c r="Q22" s="65">
        <v>101.36</v>
      </c>
      <c r="R22" s="69">
        <f t="shared" si="3"/>
        <v>0.80444444444444441</v>
      </c>
      <c r="S22" s="3"/>
    </row>
    <row r="23" spans="1:23" ht="34.5" customHeight="1" x14ac:dyDescent="0.2">
      <c r="A23" s="14">
        <v>18</v>
      </c>
      <c r="B23" s="62" t="s">
        <v>55</v>
      </c>
      <c r="C23" s="15" t="s">
        <v>56</v>
      </c>
      <c r="D23" s="16">
        <v>1394</v>
      </c>
      <c r="E23" s="16" t="s">
        <v>125</v>
      </c>
      <c r="F23" s="18" t="s">
        <v>32</v>
      </c>
      <c r="G23" s="18" t="s">
        <v>14</v>
      </c>
      <c r="H23" s="88" t="s">
        <v>78</v>
      </c>
      <c r="I23" s="89">
        <v>853.16</v>
      </c>
      <c r="J23" s="63"/>
      <c r="K23" s="63"/>
      <c r="L23" s="63"/>
      <c r="M23" s="63"/>
      <c r="N23" s="68">
        <f t="shared" si="1"/>
        <v>853.16</v>
      </c>
      <c r="O23" s="65">
        <v>380.40600000000001</v>
      </c>
      <c r="P23" s="69">
        <f t="shared" si="2"/>
        <v>0.44587885039148578</v>
      </c>
      <c r="Q23" s="65">
        <v>233.62799999999999</v>
      </c>
      <c r="R23" s="64">
        <f t="shared" si="3"/>
        <v>0.27383843593229873</v>
      </c>
      <c r="S23" s="6"/>
    </row>
    <row r="24" spans="1:23" ht="34.5" customHeight="1" x14ac:dyDescent="0.2">
      <c r="A24" s="14">
        <v>19</v>
      </c>
      <c r="B24" s="62" t="s">
        <v>83</v>
      </c>
      <c r="C24" s="15" t="s">
        <v>97</v>
      </c>
      <c r="D24" s="16">
        <v>1395</v>
      </c>
      <c r="E24" s="16" t="s">
        <v>126</v>
      </c>
      <c r="F24" s="18" t="s">
        <v>13</v>
      </c>
      <c r="G24" s="18" t="s">
        <v>14</v>
      </c>
      <c r="H24" s="88" t="s">
        <v>15</v>
      </c>
      <c r="I24" s="89">
        <v>200</v>
      </c>
      <c r="J24" s="63">
        <v>-50</v>
      </c>
      <c r="K24" s="63"/>
      <c r="L24" s="63">
        <v>-9.4789999999999992</v>
      </c>
      <c r="M24" s="63">
        <f>66.747+2.455</f>
        <v>69.201999999999998</v>
      </c>
      <c r="N24" s="68">
        <f t="shared" si="1"/>
        <v>209.72300000000001</v>
      </c>
      <c r="O24" s="65">
        <v>209.71299999999999</v>
      </c>
      <c r="P24" s="69">
        <f t="shared" si="2"/>
        <v>0.9999523180576283</v>
      </c>
      <c r="Q24" s="65">
        <v>206.72</v>
      </c>
      <c r="R24" s="64">
        <f t="shared" si="3"/>
        <v>0.98568111270580716</v>
      </c>
      <c r="S24" s="2"/>
    </row>
    <row r="25" spans="1:23" ht="34.5" customHeight="1" x14ac:dyDescent="0.2">
      <c r="A25" s="14">
        <v>20</v>
      </c>
      <c r="B25" s="62" t="s">
        <v>88</v>
      </c>
      <c r="C25" s="15" t="s">
        <v>89</v>
      </c>
      <c r="D25" s="16">
        <v>1396</v>
      </c>
      <c r="E25" s="16" t="s">
        <v>36</v>
      </c>
      <c r="F25" s="18" t="s">
        <v>29</v>
      </c>
      <c r="G25" s="18" t="s">
        <v>14</v>
      </c>
      <c r="H25" s="88" t="s">
        <v>78</v>
      </c>
      <c r="I25" s="89">
        <v>483.6</v>
      </c>
      <c r="J25" s="63"/>
      <c r="K25" s="63"/>
      <c r="L25" s="63"/>
      <c r="M25" s="63"/>
      <c r="N25" s="68">
        <f t="shared" si="1"/>
        <v>483.6</v>
      </c>
      <c r="O25" s="65">
        <v>421.66300000000001</v>
      </c>
      <c r="P25" s="69">
        <f t="shared" si="2"/>
        <v>0.87192514474772542</v>
      </c>
      <c r="Q25" s="65">
        <v>262.13400000000001</v>
      </c>
      <c r="R25" s="64">
        <f t="shared" si="3"/>
        <v>0.54204714640198515</v>
      </c>
      <c r="S25" s="3"/>
    </row>
    <row r="26" spans="1:23" ht="34.5" customHeight="1" x14ac:dyDescent="0.2">
      <c r="A26" s="14">
        <v>21</v>
      </c>
      <c r="B26" s="83" t="s">
        <v>91</v>
      </c>
      <c r="C26" s="15" t="s">
        <v>98</v>
      </c>
      <c r="D26" s="16">
        <v>1396</v>
      </c>
      <c r="E26" s="16" t="s">
        <v>123</v>
      </c>
      <c r="F26" s="18" t="s">
        <v>90</v>
      </c>
      <c r="G26" s="18" t="s">
        <v>14</v>
      </c>
      <c r="H26" s="18" t="s">
        <v>78</v>
      </c>
      <c r="I26" s="89">
        <v>78</v>
      </c>
      <c r="J26" s="63"/>
      <c r="K26" s="63"/>
      <c r="L26" s="63"/>
      <c r="M26" s="63"/>
      <c r="N26" s="68">
        <f t="shared" si="1"/>
        <v>78</v>
      </c>
      <c r="O26" s="65">
        <v>25.456</v>
      </c>
      <c r="P26" s="69">
        <f t="shared" si="2"/>
        <v>0.32635897435897437</v>
      </c>
      <c r="Q26" s="65">
        <v>25.373000000000001</v>
      </c>
      <c r="R26" s="64">
        <f t="shared" si="3"/>
        <v>0.32529487179487182</v>
      </c>
      <c r="S26" s="84"/>
    </row>
    <row r="27" spans="1:23" ht="34.5" customHeight="1" x14ac:dyDescent="0.2">
      <c r="A27" s="14">
        <v>22</v>
      </c>
      <c r="B27" s="83" t="s">
        <v>101</v>
      </c>
      <c r="C27" s="15" t="s">
        <v>99</v>
      </c>
      <c r="D27" s="16">
        <v>1396</v>
      </c>
      <c r="E27" s="16" t="s">
        <v>36</v>
      </c>
      <c r="F27" s="18" t="s">
        <v>29</v>
      </c>
      <c r="G27" s="18" t="s">
        <v>14</v>
      </c>
      <c r="H27" s="18" t="s">
        <v>78</v>
      </c>
      <c r="I27" s="89">
        <v>204.6</v>
      </c>
      <c r="J27" s="63"/>
      <c r="K27" s="63"/>
      <c r="L27" s="63"/>
      <c r="M27" s="63"/>
      <c r="N27" s="68">
        <f t="shared" si="1"/>
        <v>204.6</v>
      </c>
      <c r="O27" s="65">
        <v>180.881</v>
      </c>
      <c r="P27" s="69">
        <f t="shared" si="2"/>
        <v>0.88407135874877818</v>
      </c>
      <c r="Q27" s="65">
        <v>142.108</v>
      </c>
      <c r="R27" s="64">
        <f t="shared" si="3"/>
        <v>0.69456500488758555</v>
      </c>
      <c r="S27" s="84"/>
      <c r="W27" s="54"/>
    </row>
    <row r="28" spans="1:23" ht="34.5" customHeight="1" x14ac:dyDescent="0.2">
      <c r="A28" s="14">
        <v>23</v>
      </c>
      <c r="B28" s="83" t="s">
        <v>102</v>
      </c>
      <c r="C28" s="15" t="s">
        <v>100</v>
      </c>
      <c r="D28" s="16">
        <v>1396</v>
      </c>
      <c r="E28" s="16" t="s">
        <v>42</v>
      </c>
      <c r="F28" s="18" t="s">
        <v>104</v>
      </c>
      <c r="G28" s="18" t="s">
        <v>14</v>
      </c>
      <c r="H28" s="18" t="s">
        <v>78</v>
      </c>
      <c r="I28" s="89">
        <v>515.22</v>
      </c>
      <c r="J28" s="63"/>
      <c r="K28" s="63"/>
      <c r="L28" s="63"/>
      <c r="M28" s="63"/>
      <c r="N28" s="68">
        <f t="shared" si="1"/>
        <v>515.22</v>
      </c>
      <c r="O28" s="65">
        <v>32.264000000000003</v>
      </c>
      <c r="P28" s="69">
        <f t="shared" si="2"/>
        <v>6.262179263227359E-2</v>
      </c>
      <c r="Q28" s="65">
        <v>21.218</v>
      </c>
      <c r="R28" s="64">
        <f t="shared" si="3"/>
        <v>4.1182407515236205E-2</v>
      </c>
      <c r="S28" s="84"/>
      <c r="V28" s="55"/>
    </row>
    <row r="29" spans="1:23" ht="34.5" customHeight="1" x14ac:dyDescent="0.2">
      <c r="A29" s="14">
        <v>24</v>
      </c>
      <c r="B29" s="83" t="s">
        <v>106</v>
      </c>
      <c r="C29" s="15" t="s">
        <v>145</v>
      </c>
      <c r="D29" s="16">
        <v>1396</v>
      </c>
      <c r="E29" s="16" t="s">
        <v>48</v>
      </c>
      <c r="F29" s="18" t="s">
        <v>13</v>
      </c>
      <c r="G29" s="18" t="s">
        <v>14</v>
      </c>
      <c r="H29" s="18" t="s">
        <v>113</v>
      </c>
      <c r="I29" s="89">
        <v>276.25</v>
      </c>
      <c r="J29" s="63">
        <v>-25</v>
      </c>
      <c r="K29" s="63">
        <v>-75</v>
      </c>
      <c r="L29" s="63">
        <v>-25.948</v>
      </c>
      <c r="M29" s="63"/>
      <c r="N29" s="65">
        <f t="shared" si="1"/>
        <v>150.30199999999999</v>
      </c>
      <c r="O29" s="65">
        <v>149.19399999999999</v>
      </c>
      <c r="P29" s="69">
        <f t="shared" si="2"/>
        <v>0.99262817527378211</v>
      </c>
      <c r="Q29" s="65">
        <v>79.84</v>
      </c>
      <c r="R29" s="64">
        <f t="shared" si="3"/>
        <v>0.53119718965815499</v>
      </c>
      <c r="S29" s="84"/>
      <c r="V29" s="4"/>
    </row>
    <row r="30" spans="1:23" ht="34.5" customHeight="1" thickBot="1" x14ac:dyDescent="0.25">
      <c r="A30" s="130">
        <v>25</v>
      </c>
      <c r="B30" s="131" t="s">
        <v>107</v>
      </c>
      <c r="C30" s="132" t="s">
        <v>110</v>
      </c>
      <c r="D30" s="133">
        <v>1397</v>
      </c>
      <c r="E30" s="133" t="s">
        <v>127</v>
      </c>
      <c r="F30" s="134" t="s">
        <v>13</v>
      </c>
      <c r="G30" s="134" t="s">
        <v>14</v>
      </c>
      <c r="H30" s="134" t="s">
        <v>113</v>
      </c>
      <c r="I30" s="135">
        <v>30</v>
      </c>
      <c r="J30" s="136"/>
      <c r="K30" s="143"/>
      <c r="L30" s="143">
        <v>-5</v>
      </c>
      <c r="M30" s="143"/>
      <c r="N30" s="137">
        <f t="shared" si="1"/>
        <v>25</v>
      </c>
      <c r="O30" s="143">
        <v>22.712</v>
      </c>
      <c r="P30" s="139">
        <f t="shared" si="2"/>
        <v>0.90847999999999995</v>
      </c>
      <c r="Q30" s="143">
        <v>13.131</v>
      </c>
      <c r="R30" s="140">
        <f t="shared" si="3"/>
        <v>0.52524000000000004</v>
      </c>
      <c r="S30" s="144"/>
    </row>
    <row r="31" spans="1:23" ht="34.5" customHeight="1" x14ac:dyDescent="0.2">
      <c r="A31" s="118">
        <v>26</v>
      </c>
      <c r="B31" s="119" t="s">
        <v>108</v>
      </c>
      <c r="C31" s="120" t="s">
        <v>111</v>
      </c>
      <c r="D31" s="121">
        <v>1397</v>
      </c>
      <c r="E31" s="121" t="s">
        <v>122</v>
      </c>
      <c r="F31" s="122" t="s">
        <v>13</v>
      </c>
      <c r="G31" s="122" t="s">
        <v>14</v>
      </c>
      <c r="H31" s="122" t="s">
        <v>113</v>
      </c>
      <c r="I31" s="123">
        <v>35</v>
      </c>
      <c r="J31" s="124"/>
      <c r="K31" s="142"/>
      <c r="L31" s="142"/>
      <c r="M31" s="142">
        <v>8.5</v>
      </c>
      <c r="N31" s="125">
        <f>I31+M31+L31+K31+J31</f>
        <v>43.5</v>
      </c>
      <c r="O31" s="142">
        <v>40.744</v>
      </c>
      <c r="P31" s="127">
        <f t="shared" si="2"/>
        <v>0.93664367816091954</v>
      </c>
      <c r="Q31" s="142">
        <v>40.087000000000003</v>
      </c>
      <c r="R31" s="128">
        <f t="shared" si="3"/>
        <v>0.92154022988505757</v>
      </c>
      <c r="S31" s="129"/>
    </row>
    <row r="32" spans="1:23" ht="34.5" customHeight="1" x14ac:dyDescent="0.2">
      <c r="A32" s="14">
        <v>27</v>
      </c>
      <c r="B32" s="83" t="s">
        <v>109</v>
      </c>
      <c r="C32" s="15" t="s">
        <v>112</v>
      </c>
      <c r="D32" s="16">
        <v>1397</v>
      </c>
      <c r="E32" s="16" t="s">
        <v>128</v>
      </c>
      <c r="F32" s="18" t="s">
        <v>13</v>
      </c>
      <c r="G32" s="18" t="s">
        <v>14</v>
      </c>
      <c r="H32" s="18" t="s">
        <v>113</v>
      </c>
      <c r="I32" s="89">
        <v>15</v>
      </c>
      <c r="J32" s="63"/>
      <c r="K32" s="66"/>
      <c r="L32" s="66"/>
      <c r="M32" s="66"/>
      <c r="N32" s="68">
        <f t="shared" ref="N32:N35" si="5">I32+M32+L32+K32+J32</f>
        <v>15</v>
      </c>
      <c r="O32" s="66">
        <v>7.5579999999999998</v>
      </c>
      <c r="P32" s="69">
        <f t="shared" ref="P32:P33" si="6">O32/N32</f>
        <v>0.50386666666666668</v>
      </c>
      <c r="Q32" s="66">
        <v>7.5579999999999998</v>
      </c>
      <c r="R32" s="64">
        <f t="shared" ref="R32:R33" si="7">Q32/N32</f>
        <v>0.50386666666666668</v>
      </c>
      <c r="S32" s="84"/>
    </row>
    <row r="33" spans="1:19" ht="36" customHeight="1" x14ac:dyDescent="0.2">
      <c r="A33" s="14">
        <v>28</v>
      </c>
      <c r="B33" s="83" t="s">
        <v>130</v>
      </c>
      <c r="C33" s="15" t="s">
        <v>131</v>
      </c>
      <c r="D33" s="16">
        <v>1397</v>
      </c>
      <c r="E33" s="16" t="s">
        <v>128</v>
      </c>
      <c r="F33" s="18" t="s">
        <v>29</v>
      </c>
      <c r="G33" s="18" t="s">
        <v>14</v>
      </c>
      <c r="H33" s="18" t="s">
        <v>132</v>
      </c>
      <c r="I33" s="89">
        <v>446.4</v>
      </c>
      <c r="J33" s="63">
        <v>263.46600000000001</v>
      </c>
      <c r="K33" s="66"/>
      <c r="L33" s="66"/>
      <c r="M33" s="66"/>
      <c r="N33" s="68">
        <f t="shared" si="5"/>
        <v>709.86599999999999</v>
      </c>
      <c r="O33" s="66">
        <v>677.77599999999995</v>
      </c>
      <c r="P33" s="69">
        <f t="shared" si="6"/>
        <v>0.95479428511859976</v>
      </c>
      <c r="Q33" s="66">
        <v>647.86300000000006</v>
      </c>
      <c r="R33" s="64">
        <f t="shared" si="7"/>
        <v>0.91265534622027267</v>
      </c>
      <c r="S33" s="84"/>
    </row>
    <row r="34" spans="1:19" ht="36.75" customHeight="1" x14ac:dyDescent="0.2">
      <c r="A34" s="77">
        <v>29</v>
      </c>
      <c r="B34" s="85" t="s">
        <v>134</v>
      </c>
      <c r="C34" s="76" t="s">
        <v>136</v>
      </c>
      <c r="D34" s="78">
        <v>1398</v>
      </c>
      <c r="E34" s="78" t="s">
        <v>142</v>
      </c>
      <c r="F34" s="79" t="s">
        <v>13</v>
      </c>
      <c r="G34" s="79" t="s">
        <v>14</v>
      </c>
      <c r="H34" s="79" t="s">
        <v>113</v>
      </c>
      <c r="I34" s="90">
        <v>108.75</v>
      </c>
      <c r="J34" s="80"/>
      <c r="K34" s="86"/>
      <c r="L34" s="86"/>
      <c r="M34" s="86"/>
      <c r="N34" s="91">
        <f t="shared" si="5"/>
        <v>108.75</v>
      </c>
      <c r="O34" s="86">
        <v>106.411</v>
      </c>
      <c r="P34" s="81">
        <f t="shared" ref="P34:P35" si="8">O34/N34</f>
        <v>0.9784919540229885</v>
      </c>
      <c r="Q34" s="86">
        <v>104.956</v>
      </c>
      <c r="R34" s="82">
        <f t="shared" ref="R34:R35" si="9">Q34/N34</f>
        <v>0.96511264367816096</v>
      </c>
      <c r="S34" s="87"/>
    </row>
    <row r="35" spans="1:19" ht="37.5" customHeight="1" x14ac:dyDescent="0.2">
      <c r="A35" s="104">
        <v>30</v>
      </c>
      <c r="B35" s="93" t="s">
        <v>135</v>
      </c>
      <c r="C35" s="94" t="s">
        <v>137</v>
      </c>
      <c r="D35" s="95">
        <v>1398</v>
      </c>
      <c r="E35" s="95" t="s">
        <v>143</v>
      </c>
      <c r="F35" s="96" t="s">
        <v>13</v>
      </c>
      <c r="G35" s="96" t="s">
        <v>14</v>
      </c>
      <c r="H35" s="96" t="s">
        <v>113</v>
      </c>
      <c r="I35" s="97">
        <v>180</v>
      </c>
      <c r="J35" s="98"/>
      <c r="K35" s="99"/>
      <c r="L35" s="99">
        <f>-15-73.5</f>
        <v>-88.5</v>
      </c>
      <c r="M35" s="99"/>
      <c r="N35" s="100">
        <f t="shared" si="5"/>
        <v>91.5</v>
      </c>
      <c r="O35" s="99">
        <v>81.846999999999994</v>
      </c>
      <c r="P35" s="101">
        <f t="shared" si="8"/>
        <v>0.89450273224043708</v>
      </c>
      <c r="Q35" s="99">
        <v>78.801000000000002</v>
      </c>
      <c r="R35" s="102">
        <f t="shared" si="9"/>
        <v>0.86121311475409834</v>
      </c>
      <c r="S35" s="103"/>
    </row>
    <row r="36" spans="1:19" ht="39" customHeight="1" x14ac:dyDescent="0.2">
      <c r="A36" s="104">
        <v>31</v>
      </c>
      <c r="B36" s="105" t="s">
        <v>152</v>
      </c>
      <c r="C36" s="94" t="s">
        <v>138</v>
      </c>
      <c r="D36" s="95">
        <v>1399</v>
      </c>
      <c r="E36" s="95" t="s">
        <v>144</v>
      </c>
      <c r="F36" s="96" t="s">
        <v>140</v>
      </c>
      <c r="G36" s="96" t="s">
        <v>14</v>
      </c>
      <c r="H36" s="96" t="s">
        <v>139</v>
      </c>
      <c r="I36" s="97"/>
      <c r="J36" s="98">
        <v>3</v>
      </c>
      <c r="K36" s="99"/>
      <c r="L36" s="99"/>
      <c r="M36" s="99"/>
      <c r="N36" s="100">
        <f>I36+M36+L36+K36+J36</f>
        <v>3</v>
      </c>
      <c r="O36" s="99">
        <v>2.2570000000000001</v>
      </c>
      <c r="P36" s="101">
        <f t="shared" ref="P36:P38" si="10">O36/N36</f>
        <v>0.75233333333333341</v>
      </c>
      <c r="Q36" s="99">
        <v>1.093</v>
      </c>
      <c r="R36" s="102">
        <f t="shared" ref="R36:R38" si="11">Q36/N36</f>
        <v>0.36433333333333334</v>
      </c>
      <c r="S36" s="111"/>
    </row>
    <row r="37" spans="1:19" ht="39" customHeight="1" x14ac:dyDescent="0.2">
      <c r="A37" s="104">
        <v>32</v>
      </c>
      <c r="B37" s="105" t="s">
        <v>153</v>
      </c>
      <c r="C37" s="94" t="s">
        <v>156</v>
      </c>
      <c r="D37" s="95"/>
      <c r="E37" s="95"/>
      <c r="F37" s="18" t="s">
        <v>29</v>
      </c>
      <c r="G37" s="112" t="s">
        <v>14</v>
      </c>
      <c r="H37" s="112" t="s">
        <v>139</v>
      </c>
      <c r="I37" s="115">
        <v>34</v>
      </c>
      <c r="J37" s="116"/>
      <c r="K37" s="117"/>
      <c r="L37" s="117"/>
      <c r="M37" s="117"/>
      <c r="N37" s="109">
        <f t="shared" ref="N37" si="12">I37+M37+L37+K37+J37</f>
        <v>34</v>
      </c>
      <c r="O37" s="66">
        <v>5.9980000000000002</v>
      </c>
      <c r="P37" s="69">
        <f t="shared" si="10"/>
        <v>0.17641176470588235</v>
      </c>
      <c r="Q37" s="66">
        <v>5.1120000000000001</v>
      </c>
      <c r="R37" s="64">
        <f t="shared" si="11"/>
        <v>0.15035294117647058</v>
      </c>
      <c r="S37" s="110"/>
    </row>
    <row r="38" spans="1:19" ht="39" customHeight="1" x14ac:dyDescent="0.2">
      <c r="A38" s="104">
        <v>33</v>
      </c>
      <c r="B38" s="105" t="s">
        <v>154</v>
      </c>
      <c r="C38" s="94" t="s">
        <v>155</v>
      </c>
      <c r="D38" s="95"/>
      <c r="E38" s="95"/>
      <c r="F38" s="112" t="s">
        <v>13</v>
      </c>
      <c r="G38" s="112" t="s">
        <v>14</v>
      </c>
      <c r="H38" s="113" t="s">
        <v>113</v>
      </c>
      <c r="I38" s="145">
        <v>5856.6450000000004</v>
      </c>
      <c r="J38" s="150"/>
      <c r="K38" s="146">
        <v>-480</v>
      </c>
      <c r="L38" s="146"/>
      <c r="M38" s="146"/>
      <c r="N38" s="108">
        <f>I38+M38+L38+K38+J38</f>
        <v>5376.6450000000004</v>
      </c>
      <c r="O38" s="86">
        <v>5226.7</v>
      </c>
      <c r="P38" s="81">
        <f t="shared" si="10"/>
        <v>0.97211179090306299</v>
      </c>
      <c r="Q38" s="86">
        <v>5210.0020000000004</v>
      </c>
      <c r="R38" s="82">
        <f t="shared" si="11"/>
        <v>0.96900613672652747</v>
      </c>
      <c r="S38" s="151"/>
    </row>
    <row r="39" spans="1:19" ht="39" customHeight="1" x14ac:dyDescent="0.2">
      <c r="A39" s="147">
        <v>34</v>
      </c>
      <c r="B39" s="170" t="s">
        <v>157</v>
      </c>
      <c r="C39" s="148" t="s">
        <v>158</v>
      </c>
      <c r="D39" s="149"/>
      <c r="E39" s="149"/>
      <c r="F39" s="169" t="s">
        <v>104</v>
      </c>
      <c r="G39" s="112" t="s">
        <v>14</v>
      </c>
      <c r="H39" s="167" t="s">
        <v>139</v>
      </c>
      <c r="I39" s="166"/>
      <c r="J39" s="164">
        <v>77</v>
      </c>
      <c r="K39" s="163"/>
      <c r="L39" s="163"/>
      <c r="M39" s="160"/>
      <c r="N39" s="159">
        <f>I39+M39+L39+K39+J39</f>
        <v>77</v>
      </c>
      <c r="O39" s="86">
        <v>45.752000000000002</v>
      </c>
      <c r="P39" s="81">
        <f t="shared" ref="P39" si="13">O39/N39</f>
        <v>0.59418181818181826</v>
      </c>
      <c r="Q39" s="86">
        <v>45.482999999999997</v>
      </c>
      <c r="R39" s="82">
        <f t="shared" ref="R39" si="14">Q39/N39</f>
        <v>0.5906883116883116</v>
      </c>
      <c r="S39" s="157"/>
    </row>
    <row r="40" spans="1:19" ht="39" customHeight="1" thickBot="1" x14ac:dyDescent="0.25">
      <c r="A40" s="147">
        <v>35</v>
      </c>
      <c r="B40" s="153" t="s">
        <v>159</v>
      </c>
      <c r="C40" s="171" t="s">
        <v>160</v>
      </c>
      <c r="D40" s="149"/>
      <c r="E40" s="149"/>
      <c r="F40" s="152" t="s">
        <v>104</v>
      </c>
      <c r="G40" s="112" t="s">
        <v>14</v>
      </c>
      <c r="H40" s="168" t="s">
        <v>139</v>
      </c>
      <c r="I40" s="165"/>
      <c r="J40" s="114">
        <v>462</v>
      </c>
      <c r="K40" s="162"/>
      <c r="L40" s="162"/>
      <c r="M40" s="161"/>
      <c r="N40" s="158">
        <f>I40+M40+L40+K40+J40</f>
        <v>462</v>
      </c>
      <c r="O40" s="86">
        <v>10</v>
      </c>
      <c r="P40" s="81">
        <f>O40/N40</f>
        <v>2.1645021645021644E-2</v>
      </c>
      <c r="Q40" s="86">
        <v>10</v>
      </c>
      <c r="R40" s="82">
        <f t="shared" ref="R40" si="15">Q40/N40</f>
        <v>2.1645021645021644E-2</v>
      </c>
      <c r="S40" s="156"/>
    </row>
    <row r="41" spans="1:19" ht="27.75" customHeight="1" thickBot="1" x14ac:dyDescent="0.25">
      <c r="A41" s="178" t="s">
        <v>57</v>
      </c>
      <c r="B41" s="179"/>
      <c r="C41" s="179"/>
      <c r="D41" s="179"/>
      <c r="E41" s="179"/>
      <c r="F41" s="180"/>
      <c r="G41" s="70"/>
      <c r="H41" s="70"/>
      <c r="I41" s="71">
        <f>SUM(I6:I38)</f>
        <v>14573.743000000002</v>
      </c>
      <c r="J41" s="71">
        <f>SUM(J28:J40)+SUM(J6:J27)</f>
        <v>36.689999999999941</v>
      </c>
      <c r="K41" s="71">
        <f t="shared" ref="K41:M41" si="16">SUM(K28:K36)+SUM(K6:K27)</f>
        <v>-75</v>
      </c>
      <c r="L41" s="71">
        <f t="shared" si="16"/>
        <v>-156.38200000000001</v>
      </c>
      <c r="M41" s="71">
        <f t="shared" si="16"/>
        <v>156.381</v>
      </c>
      <c r="N41" s="71">
        <f>SUM(N6:N40)</f>
        <v>14065.752</v>
      </c>
      <c r="O41" s="71">
        <f>SUM(O6:O40)</f>
        <v>11749.659</v>
      </c>
      <c r="P41" s="72">
        <f>O41/N41</f>
        <v>0.83533813193919526</v>
      </c>
      <c r="Q41" s="71">
        <f>SUM(Q28:Q40)+SUM(Q6:Q27)</f>
        <v>10292.5095</v>
      </c>
      <c r="R41" s="72">
        <f>Q41/N41</f>
        <v>0.7317425687584993</v>
      </c>
      <c r="S41" s="73"/>
    </row>
    <row r="43" spans="1:19" hidden="1" x14ac:dyDescent="0.2">
      <c r="N43" s="4"/>
      <c r="O43" s="10"/>
    </row>
    <row r="44" spans="1:19" ht="11.25" hidden="1" customHeight="1" x14ac:dyDescent="0.2">
      <c r="N44" s="4" t="e">
        <f>SUM(N32,N31,N30,#REF!,N29,N24,N22,N21,N19,N18,N17,N16,N13,N11,N6,N7,N8,#REF!,N9)</f>
        <v>#REF!</v>
      </c>
      <c r="O44" s="4" t="e">
        <f>SUM(O32,O31,O30,#REF!,O29,O24,O22,O21,O19,O18,O17,O16,O13,O11,O6,O7,O8,#REF!,O9)</f>
        <v>#REF!</v>
      </c>
      <c r="P44" s="4"/>
      <c r="Q44" s="4" t="e">
        <f>SUM(Q32,Q31,Q30,#REF!,Q29,Q24,Q22,Q21,Q19,Q18,Q17,Q16,Q13,Q11,Q6,Q7,Q8,#REF!,Q9)</f>
        <v>#REF!</v>
      </c>
    </row>
    <row r="45" spans="1:19" ht="11.25" hidden="1" customHeight="1" x14ac:dyDescent="0.2">
      <c r="N45" s="4" t="e">
        <f>SUM(N27,N26,N25,N23,#REF!,N20,#REF!,#REF!,N14,#REF!,N15,N10,#REF!,N28,#REF!,N33,#REF!)</f>
        <v>#REF!</v>
      </c>
      <c r="O45" s="4" t="e">
        <f>SUM(O27,O26,O25,O23,#REF!,O20,#REF!,#REF!,O14,#REF!,O15,O10,#REF!,O28,#REF!,O33,#REF!)</f>
        <v>#REF!</v>
      </c>
      <c r="Q45" s="4" t="e">
        <f>SUM(Q27,Q26,Q25,Q23,#REF!,Q20,#REF!,#REF!,Q14,#REF!,Q15,Q10,#REF!,Q28,#REF!,Q33,#REF!)</f>
        <v>#REF!</v>
      </c>
    </row>
    <row r="46" spans="1:19" ht="11.25" hidden="1" customHeight="1" x14ac:dyDescent="0.2">
      <c r="N46" s="11"/>
      <c r="O46" s="11"/>
      <c r="P46" s="5"/>
      <c r="Q46" s="11"/>
      <c r="R46" s="5"/>
    </row>
    <row r="47" spans="1:19" x14ac:dyDescent="0.2">
      <c r="I47" s="4"/>
      <c r="N47" s="12"/>
      <c r="O47" s="56"/>
      <c r="P47" s="5"/>
      <c r="R47" s="5"/>
    </row>
    <row r="48" spans="1:19" x14ac:dyDescent="0.2">
      <c r="I48" s="4"/>
      <c r="N48" s="4"/>
      <c r="O48" s="4"/>
      <c r="P48" s="5"/>
      <c r="Q48" s="4"/>
      <c r="R48" s="5"/>
    </row>
    <row r="49" spans="9:18" x14ac:dyDescent="0.2">
      <c r="N49" s="13"/>
      <c r="P49" s="5"/>
    </row>
    <row r="50" spans="9:18" x14ac:dyDescent="0.2">
      <c r="I50" s="92"/>
      <c r="N50" s="4"/>
      <c r="O50" s="4"/>
      <c r="P50" s="154"/>
      <c r="Q50" s="4"/>
      <c r="R50" s="5"/>
    </row>
    <row r="51" spans="9:18" x14ac:dyDescent="0.2">
      <c r="N51" s="13"/>
      <c r="P51" s="154"/>
    </row>
  </sheetData>
  <sheetProtection formatCells="0" formatColumns="0" formatRows="0" insertColumns="0" insertRows="0"/>
  <mergeCells count="22">
    <mergeCell ref="A41:F41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  <mergeCell ref="A1:S1"/>
    <mergeCell ref="A3:A4"/>
    <mergeCell ref="S3:S4"/>
    <mergeCell ref="Q3:Q4"/>
    <mergeCell ref="R3:R4"/>
    <mergeCell ref="C2:P2"/>
    <mergeCell ref="A2:B2"/>
    <mergeCell ref="R2:S2"/>
  </mergeCells>
  <printOptions horizontalCentered="1"/>
  <pageMargins left="0" right="0.2" top="0.39" bottom="0.18" header="0.2" footer="0.22"/>
  <pageSetup paperSize="9" firstPageNumber="55" orientation="landscape" useFirstPageNumber="1" horizontalDpi="300" verticalDpi="300" r:id="rId1"/>
  <headerFooter alignWithMargins="0"/>
  <rowBreaks count="2" manualBreakCount="2">
    <brk id="16" max="18" man="1"/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16" zoomScale="80" zoomScaleNormal="80" zoomScaleSheetLayoutView="80" zoomScalePageLayoutView="85" workbookViewId="0">
      <selection activeCell="P24" sqref="P24"/>
    </sheetView>
  </sheetViews>
  <sheetFormatPr defaultRowHeight="12.75" x14ac:dyDescent="0.2"/>
  <cols>
    <col min="1" max="1" width="7.5703125" style="21" customWidth="1"/>
    <col min="2" max="2" width="10" style="29" customWidth="1"/>
    <col min="3" max="3" width="16.7109375" style="29" customWidth="1"/>
    <col min="4" max="4" width="25" style="21" customWidth="1"/>
    <col min="5" max="5" width="24.5703125" style="21" customWidth="1"/>
    <col min="6" max="6" width="20.42578125" style="21" customWidth="1"/>
    <col min="7" max="7" width="23.140625" style="21" customWidth="1"/>
    <col min="8" max="8" width="20.42578125" style="21" customWidth="1"/>
    <col min="9" max="9" width="21.140625" style="21" hidden="1" customWidth="1"/>
    <col min="10" max="10" width="15" style="21" hidden="1" customWidth="1"/>
    <col min="11" max="12" width="9.140625" style="21"/>
    <col min="13" max="13" width="18.7109375" style="21" bestFit="1" customWidth="1"/>
    <col min="14" max="16" width="9.140625" style="21"/>
    <col min="17" max="17" width="12" style="21" bestFit="1" customWidth="1"/>
    <col min="18" max="236" width="9.140625" style="21"/>
    <col min="237" max="237" width="0" style="21" hidden="1" customWidth="1"/>
    <col min="238" max="238" width="7.28515625" style="21" bestFit="1" customWidth="1"/>
    <col min="239" max="239" width="16.5703125" style="21" customWidth="1"/>
    <col min="240" max="240" width="38.5703125" style="21" customWidth="1"/>
    <col min="241" max="243" width="0" style="21" hidden="1" customWidth="1"/>
    <col min="244" max="244" width="22" style="21" customWidth="1"/>
    <col min="245" max="245" width="21.5703125" style="21" customWidth="1"/>
    <col min="246" max="246" width="0" style="21" hidden="1" customWidth="1"/>
    <col min="247" max="247" width="20.85546875" style="21" customWidth="1"/>
    <col min="248" max="248" width="22.5703125" style="21" customWidth="1"/>
    <col min="249" max="249" width="22.42578125" style="21" customWidth="1"/>
    <col min="250" max="250" width="23.42578125" style="21" customWidth="1"/>
    <col min="251" max="265" width="0" style="21" hidden="1" customWidth="1"/>
    <col min="266" max="492" width="9.140625" style="21"/>
    <col min="493" max="493" width="0" style="21" hidden="1" customWidth="1"/>
    <col min="494" max="494" width="7.28515625" style="21" bestFit="1" customWidth="1"/>
    <col min="495" max="495" width="16.5703125" style="21" customWidth="1"/>
    <col min="496" max="496" width="38.5703125" style="21" customWidth="1"/>
    <col min="497" max="499" width="0" style="21" hidden="1" customWidth="1"/>
    <col min="500" max="500" width="22" style="21" customWidth="1"/>
    <col min="501" max="501" width="21.5703125" style="21" customWidth="1"/>
    <col min="502" max="502" width="0" style="21" hidden="1" customWidth="1"/>
    <col min="503" max="503" width="20.85546875" style="21" customWidth="1"/>
    <col min="504" max="504" width="22.5703125" style="21" customWidth="1"/>
    <col min="505" max="505" width="22.42578125" style="21" customWidth="1"/>
    <col min="506" max="506" width="23.42578125" style="21" customWidth="1"/>
    <col min="507" max="521" width="0" style="21" hidden="1" customWidth="1"/>
    <col min="522" max="748" width="9.140625" style="21"/>
    <col min="749" max="749" width="0" style="21" hidden="1" customWidth="1"/>
    <col min="750" max="750" width="7.28515625" style="21" bestFit="1" customWidth="1"/>
    <col min="751" max="751" width="16.5703125" style="21" customWidth="1"/>
    <col min="752" max="752" width="38.5703125" style="21" customWidth="1"/>
    <col min="753" max="755" width="0" style="21" hidden="1" customWidth="1"/>
    <col min="756" max="756" width="22" style="21" customWidth="1"/>
    <col min="757" max="757" width="21.5703125" style="21" customWidth="1"/>
    <col min="758" max="758" width="0" style="21" hidden="1" customWidth="1"/>
    <col min="759" max="759" width="20.85546875" style="21" customWidth="1"/>
    <col min="760" max="760" width="22.5703125" style="21" customWidth="1"/>
    <col min="761" max="761" width="22.42578125" style="21" customWidth="1"/>
    <col min="762" max="762" width="23.42578125" style="21" customWidth="1"/>
    <col min="763" max="777" width="0" style="21" hidden="1" customWidth="1"/>
    <col min="778" max="1004" width="9.140625" style="21"/>
    <col min="1005" max="1005" width="0" style="21" hidden="1" customWidth="1"/>
    <col min="1006" max="1006" width="7.28515625" style="21" bestFit="1" customWidth="1"/>
    <col min="1007" max="1007" width="16.5703125" style="21" customWidth="1"/>
    <col min="1008" max="1008" width="38.5703125" style="21" customWidth="1"/>
    <col min="1009" max="1011" width="0" style="21" hidden="1" customWidth="1"/>
    <col min="1012" max="1012" width="22" style="21" customWidth="1"/>
    <col min="1013" max="1013" width="21.5703125" style="21" customWidth="1"/>
    <col min="1014" max="1014" width="0" style="21" hidden="1" customWidth="1"/>
    <col min="1015" max="1015" width="20.85546875" style="21" customWidth="1"/>
    <col min="1016" max="1016" width="22.5703125" style="21" customWidth="1"/>
    <col min="1017" max="1017" width="22.42578125" style="21" customWidth="1"/>
    <col min="1018" max="1018" width="23.42578125" style="21" customWidth="1"/>
    <col min="1019" max="1033" width="0" style="21" hidden="1" customWidth="1"/>
    <col min="1034" max="1260" width="9.140625" style="21"/>
    <col min="1261" max="1261" width="0" style="21" hidden="1" customWidth="1"/>
    <col min="1262" max="1262" width="7.28515625" style="21" bestFit="1" customWidth="1"/>
    <col min="1263" max="1263" width="16.5703125" style="21" customWidth="1"/>
    <col min="1264" max="1264" width="38.5703125" style="21" customWidth="1"/>
    <col min="1265" max="1267" width="0" style="21" hidden="1" customWidth="1"/>
    <col min="1268" max="1268" width="22" style="21" customWidth="1"/>
    <col min="1269" max="1269" width="21.5703125" style="21" customWidth="1"/>
    <col min="1270" max="1270" width="0" style="21" hidden="1" customWidth="1"/>
    <col min="1271" max="1271" width="20.85546875" style="21" customWidth="1"/>
    <col min="1272" max="1272" width="22.5703125" style="21" customWidth="1"/>
    <col min="1273" max="1273" width="22.42578125" style="21" customWidth="1"/>
    <col min="1274" max="1274" width="23.42578125" style="21" customWidth="1"/>
    <col min="1275" max="1289" width="0" style="21" hidden="1" customWidth="1"/>
    <col min="1290" max="1516" width="9.140625" style="21"/>
    <col min="1517" max="1517" width="0" style="21" hidden="1" customWidth="1"/>
    <col min="1518" max="1518" width="7.28515625" style="21" bestFit="1" customWidth="1"/>
    <col min="1519" max="1519" width="16.5703125" style="21" customWidth="1"/>
    <col min="1520" max="1520" width="38.5703125" style="21" customWidth="1"/>
    <col min="1521" max="1523" width="0" style="21" hidden="1" customWidth="1"/>
    <col min="1524" max="1524" width="22" style="21" customWidth="1"/>
    <col min="1525" max="1525" width="21.5703125" style="21" customWidth="1"/>
    <col min="1526" max="1526" width="0" style="21" hidden="1" customWidth="1"/>
    <col min="1527" max="1527" width="20.85546875" style="21" customWidth="1"/>
    <col min="1528" max="1528" width="22.5703125" style="21" customWidth="1"/>
    <col min="1529" max="1529" width="22.42578125" style="21" customWidth="1"/>
    <col min="1530" max="1530" width="23.42578125" style="21" customWidth="1"/>
    <col min="1531" max="1545" width="0" style="21" hidden="1" customWidth="1"/>
    <col min="1546" max="1772" width="9.140625" style="21"/>
    <col min="1773" max="1773" width="0" style="21" hidden="1" customWidth="1"/>
    <col min="1774" max="1774" width="7.28515625" style="21" bestFit="1" customWidth="1"/>
    <col min="1775" max="1775" width="16.5703125" style="21" customWidth="1"/>
    <col min="1776" max="1776" width="38.5703125" style="21" customWidth="1"/>
    <col min="1777" max="1779" width="0" style="21" hidden="1" customWidth="1"/>
    <col min="1780" max="1780" width="22" style="21" customWidth="1"/>
    <col min="1781" max="1781" width="21.5703125" style="21" customWidth="1"/>
    <col min="1782" max="1782" width="0" style="21" hidden="1" customWidth="1"/>
    <col min="1783" max="1783" width="20.85546875" style="21" customWidth="1"/>
    <col min="1784" max="1784" width="22.5703125" style="21" customWidth="1"/>
    <col min="1785" max="1785" width="22.42578125" style="21" customWidth="1"/>
    <col min="1786" max="1786" width="23.42578125" style="21" customWidth="1"/>
    <col min="1787" max="1801" width="0" style="21" hidden="1" customWidth="1"/>
    <col min="1802" max="2028" width="9.140625" style="21"/>
    <col min="2029" max="2029" width="0" style="21" hidden="1" customWidth="1"/>
    <col min="2030" max="2030" width="7.28515625" style="21" bestFit="1" customWidth="1"/>
    <col min="2031" max="2031" width="16.5703125" style="21" customWidth="1"/>
    <col min="2032" max="2032" width="38.5703125" style="21" customWidth="1"/>
    <col min="2033" max="2035" width="0" style="21" hidden="1" customWidth="1"/>
    <col min="2036" max="2036" width="22" style="21" customWidth="1"/>
    <col min="2037" max="2037" width="21.5703125" style="21" customWidth="1"/>
    <col min="2038" max="2038" width="0" style="21" hidden="1" customWidth="1"/>
    <col min="2039" max="2039" width="20.85546875" style="21" customWidth="1"/>
    <col min="2040" max="2040" width="22.5703125" style="21" customWidth="1"/>
    <col min="2041" max="2041" width="22.42578125" style="21" customWidth="1"/>
    <col min="2042" max="2042" width="23.42578125" style="21" customWidth="1"/>
    <col min="2043" max="2057" width="0" style="21" hidden="1" customWidth="1"/>
    <col min="2058" max="2284" width="9.140625" style="21"/>
    <col min="2285" max="2285" width="0" style="21" hidden="1" customWidth="1"/>
    <col min="2286" max="2286" width="7.28515625" style="21" bestFit="1" customWidth="1"/>
    <col min="2287" max="2287" width="16.5703125" style="21" customWidth="1"/>
    <col min="2288" max="2288" width="38.5703125" style="21" customWidth="1"/>
    <col min="2289" max="2291" width="0" style="21" hidden="1" customWidth="1"/>
    <col min="2292" max="2292" width="22" style="21" customWidth="1"/>
    <col min="2293" max="2293" width="21.5703125" style="21" customWidth="1"/>
    <col min="2294" max="2294" width="0" style="21" hidden="1" customWidth="1"/>
    <col min="2295" max="2295" width="20.85546875" style="21" customWidth="1"/>
    <col min="2296" max="2296" width="22.5703125" style="21" customWidth="1"/>
    <col min="2297" max="2297" width="22.42578125" style="21" customWidth="1"/>
    <col min="2298" max="2298" width="23.42578125" style="21" customWidth="1"/>
    <col min="2299" max="2313" width="0" style="21" hidden="1" customWidth="1"/>
    <col min="2314" max="2540" width="9.140625" style="21"/>
    <col min="2541" max="2541" width="0" style="21" hidden="1" customWidth="1"/>
    <col min="2542" max="2542" width="7.28515625" style="21" bestFit="1" customWidth="1"/>
    <col min="2543" max="2543" width="16.5703125" style="21" customWidth="1"/>
    <col min="2544" max="2544" width="38.5703125" style="21" customWidth="1"/>
    <col min="2545" max="2547" width="0" style="21" hidden="1" customWidth="1"/>
    <col min="2548" max="2548" width="22" style="21" customWidth="1"/>
    <col min="2549" max="2549" width="21.5703125" style="21" customWidth="1"/>
    <col min="2550" max="2550" width="0" style="21" hidden="1" customWidth="1"/>
    <col min="2551" max="2551" width="20.85546875" style="21" customWidth="1"/>
    <col min="2552" max="2552" width="22.5703125" style="21" customWidth="1"/>
    <col min="2553" max="2553" width="22.42578125" style="21" customWidth="1"/>
    <col min="2554" max="2554" width="23.42578125" style="21" customWidth="1"/>
    <col min="2555" max="2569" width="0" style="21" hidden="1" customWidth="1"/>
    <col min="2570" max="2796" width="9.140625" style="21"/>
    <col min="2797" max="2797" width="0" style="21" hidden="1" customWidth="1"/>
    <col min="2798" max="2798" width="7.28515625" style="21" bestFit="1" customWidth="1"/>
    <col min="2799" max="2799" width="16.5703125" style="21" customWidth="1"/>
    <col min="2800" max="2800" width="38.5703125" style="21" customWidth="1"/>
    <col min="2801" max="2803" width="0" style="21" hidden="1" customWidth="1"/>
    <col min="2804" max="2804" width="22" style="21" customWidth="1"/>
    <col min="2805" max="2805" width="21.5703125" style="21" customWidth="1"/>
    <col min="2806" max="2806" width="0" style="21" hidden="1" customWidth="1"/>
    <col min="2807" max="2807" width="20.85546875" style="21" customWidth="1"/>
    <col min="2808" max="2808" width="22.5703125" style="21" customWidth="1"/>
    <col min="2809" max="2809" width="22.42578125" style="21" customWidth="1"/>
    <col min="2810" max="2810" width="23.42578125" style="21" customWidth="1"/>
    <col min="2811" max="2825" width="0" style="21" hidden="1" customWidth="1"/>
    <col min="2826" max="3052" width="9.140625" style="21"/>
    <col min="3053" max="3053" width="0" style="21" hidden="1" customWidth="1"/>
    <col min="3054" max="3054" width="7.28515625" style="21" bestFit="1" customWidth="1"/>
    <col min="3055" max="3055" width="16.5703125" style="21" customWidth="1"/>
    <col min="3056" max="3056" width="38.5703125" style="21" customWidth="1"/>
    <col min="3057" max="3059" width="0" style="21" hidden="1" customWidth="1"/>
    <col min="3060" max="3060" width="22" style="21" customWidth="1"/>
    <col min="3061" max="3061" width="21.5703125" style="21" customWidth="1"/>
    <col min="3062" max="3062" width="0" style="21" hidden="1" customWidth="1"/>
    <col min="3063" max="3063" width="20.85546875" style="21" customWidth="1"/>
    <col min="3064" max="3064" width="22.5703125" style="21" customWidth="1"/>
    <col min="3065" max="3065" width="22.42578125" style="21" customWidth="1"/>
    <col min="3066" max="3066" width="23.42578125" style="21" customWidth="1"/>
    <col min="3067" max="3081" width="0" style="21" hidden="1" customWidth="1"/>
    <col min="3082" max="3308" width="9.140625" style="21"/>
    <col min="3309" max="3309" width="0" style="21" hidden="1" customWidth="1"/>
    <col min="3310" max="3310" width="7.28515625" style="21" bestFit="1" customWidth="1"/>
    <col min="3311" max="3311" width="16.5703125" style="21" customWidth="1"/>
    <col min="3312" max="3312" width="38.5703125" style="21" customWidth="1"/>
    <col min="3313" max="3315" width="0" style="21" hidden="1" customWidth="1"/>
    <col min="3316" max="3316" width="22" style="21" customWidth="1"/>
    <col min="3317" max="3317" width="21.5703125" style="21" customWidth="1"/>
    <col min="3318" max="3318" width="0" style="21" hidden="1" customWidth="1"/>
    <col min="3319" max="3319" width="20.85546875" style="21" customWidth="1"/>
    <col min="3320" max="3320" width="22.5703125" style="21" customWidth="1"/>
    <col min="3321" max="3321" width="22.42578125" style="21" customWidth="1"/>
    <col min="3322" max="3322" width="23.42578125" style="21" customWidth="1"/>
    <col min="3323" max="3337" width="0" style="21" hidden="1" customWidth="1"/>
    <col min="3338" max="3564" width="9.140625" style="21"/>
    <col min="3565" max="3565" width="0" style="21" hidden="1" customWidth="1"/>
    <col min="3566" max="3566" width="7.28515625" style="21" bestFit="1" customWidth="1"/>
    <col min="3567" max="3567" width="16.5703125" style="21" customWidth="1"/>
    <col min="3568" max="3568" width="38.5703125" style="21" customWidth="1"/>
    <col min="3569" max="3571" width="0" style="21" hidden="1" customWidth="1"/>
    <col min="3572" max="3572" width="22" style="21" customWidth="1"/>
    <col min="3573" max="3573" width="21.5703125" style="21" customWidth="1"/>
    <col min="3574" max="3574" width="0" style="21" hidden="1" customWidth="1"/>
    <col min="3575" max="3575" width="20.85546875" style="21" customWidth="1"/>
    <col min="3576" max="3576" width="22.5703125" style="21" customWidth="1"/>
    <col min="3577" max="3577" width="22.42578125" style="21" customWidth="1"/>
    <col min="3578" max="3578" width="23.42578125" style="21" customWidth="1"/>
    <col min="3579" max="3593" width="0" style="21" hidden="1" customWidth="1"/>
    <col min="3594" max="3820" width="9.140625" style="21"/>
    <col min="3821" max="3821" width="0" style="21" hidden="1" customWidth="1"/>
    <col min="3822" max="3822" width="7.28515625" style="21" bestFit="1" customWidth="1"/>
    <col min="3823" max="3823" width="16.5703125" style="21" customWidth="1"/>
    <col min="3824" max="3824" width="38.5703125" style="21" customWidth="1"/>
    <col min="3825" max="3827" width="0" style="21" hidden="1" customWidth="1"/>
    <col min="3828" max="3828" width="22" style="21" customWidth="1"/>
    <col min="3829" max="3829" width="21.5703125" style="21" customWidth="1"/>
    <col min="3830" max="3830" width="0" style="21" hidden="1" customWidth="1"/>
    <col min="3831" max="3831" width="20.85546875" style="21" customWidth="1"/>
    <col min="3832" max="3832" width="22.5703125" style="21" customWidth="1"/>
    <col min="3833" max="3833" width="22.42578125" style="21" customWidth="1"/>
    <col min="3834" max="3834" width="23.42578125" style="21" customWidth="1"/>
    <col min="3835" max="3849" width="0" style="21" hidden="1" customWidth="1"/>
    <col min="3850" max="4076" width="9.140625" style="21"/>
    <col min="4077" max="4077" width="0" style="21" hidden="1" customWidth="1"/>
    <col min="4078" max="4078" width="7.28515625" style="21" bestFit="1" customWidth="1"/>
    <col min="4079" max="4079" width="16.5703125" style="21" customWidth="1"/>
    <col min="4080" max="4080" width="38.5703125" style="21" customWidth="1"/>
    <col min="4081" max="4083" width="0" style="21" hidden="1" customWidth="1"/>
    <col min="4084" max="4084" width="22" style="21" customWidth="1"/>
    <col min="4085" max="4085" width="21.5703125" style="21" customWidth="1"/>
    <col min="4086" max="4086" width="0" style="21" hidden="1" customWidth="1"/>
    <col min="4087" max="4087" width="20.85546875" style="21" customWidth="1"/>
    <col min="4088" max="4088" width="22.5703125" style="21" customWidth="1"/>
    <col min="4089" max="4089" width="22.42578125" style="21" customWidth="1"/>
    <col min="4090" max="4090" width="23.42578125" style="21" customWidth="1"/>
    <col min="4091" max="4105" width="0" style="21" hidden="1" customWidth="1"/>
    <col min="4106" max="4332" width="9.140625" style="21"/>
    <col min="4333" max="4333" width="0" style="21" hidden="1" customWidth="1"/>
    <col min="4334" max="4334" width="7.28515625" style="21" bestFit="1" customWidth="1"/>
    <col min="4335" max="4335" width="16.5703125" style="21" customWidth="1"/>
    <col min="4336" max="4336" width="38.5703125" style="21" customWidth="1"/>
    <col min="4337" max="4339" width="0" style="21" hidden="1" customWidth="1"/>
    <col min="4340" max="4340" width="22" style="21" customWidth="1"/>
    <col min="4341" max="4341" width="21.5703125" style="21" customWidth="1"/>
    <col min="4342" max="4342" width="0" style="21" hidden="1" customWidth="1"/>
    <col min="4343" max="4343" width="20.85546875" style="21" customWidth="1"/>
    <col min="4344" max="4344" width="22.5703125" style="21" customWidth="1"/>
    <col min="4345" max="4345" width="22.42578125" style="21" customWidth="1"/>
    <col min="4346" max="4346" width="23.42578125" style="21" customWidth="1"/>
    <col min="4347" max="4361" width="0" style="21" hidden="1" customWidth="1"/>
    <col min="4362" max="4588" width="9.140625" style="21"/>
    <col min="4589" max="4589" width="0" style="21" hidden="1" customWidth="1"/>
    <col min="4590" max="4590" width="7.28515625" style="21" bestFit="1" customWidth="1"/>
    <col min="4591" max="4591" width="16.5703125" style="21" customWidth="1"/>
    <col min="4592" max="4592" width="38.5703125" style="21" customWidth="1"/>
    <col min="4593" max="4595" width="0" style="21" hidden="1" customWidth="1"/>
    <col min="4596" max="4596" width="22" style="21" customWidth="1"/>
    <col min="4597" max="4597" width="21.5703125" style="21" customWidth="1"/>
    <col min="4598" max="4598" width="0" style="21" hidden="1" customWidth="1"/>
    <col min="4599" max="4599" width="20.85546875" style="21" customWidth="1"/>
    <col min="4600" max="4600" width="22.5703125" style="21" customWidth="1"/>
    <col min="4601" max="4601" width="22.42578125" style="21" customWidth="1"/>
    <col min="4602" max="4602" width="23.42578125" style="21" customWidth="1"/>
    <col min="4603" max="4617" width="0" style="21" hidden="1" customWidth="1"/>
    <col min="4618" max="4844" width="9.140625" style="21"/>
    <col min="4845" max="4845" width="0" style="21" hidden="1" customWidth="1"/>
    <col min="4846" max="4846" width="7.28515625" style="21" bestFit="1" customWidth="1"/>
    <col min="4847" max="4847" width="16.5703125" style="21" customWidth="1"/>
    <col min="4848" max="4848" width="38.5703125" style="21" customWidth="1"/>
    <col min="4849" max="4851" width="0" style="21" hidden="1" customWidth="1"/>
    <col min="4852" max="4852" width="22" style="21" customWidth="1"/>
    <col min="4853" max="4853" width="21.5703125" style="21" customWidth="1"/>
    <col min="4854" max="4854" width="0" style="21" hidden="1" customWidth="1"/>
    <col min="4855" max="4855" width="20.85546875" style="21" customWidth="1"/>
    <col min="4856" max="4856" width="22.5703125" style="21" customWidth="1"/>
    <col min="4857" max="4857" width="22.42578125" style="21" customWidth="1"/>
    <col min="4858" max="4858" width="23.42578125" style="21" customWidth="1"/>
    <col min="4859" max="4873" width="0" style="21" hidden="1" customWidth="1"/>
    <col min="4874" max="5100" width="9.140625" style="21"/>
    <col min="5101" max="5101" width="0" style="21" hidden="1" customWidth="1"/>
    <col min="5102" max="5102" width="7.28515625" style="21" bestFit="1" customWidth="1"/>
    <col min="5103" max="5103" width="16.5703125" style="21" customWidth="1"/>
    <col min="5104" max="5104" width="38.5703125" style="21" customWidth="1"/>
    <col min="5105" max="5107" width="0" style="21" hidden="1" customWidth="1"/>
    <col min="5108" max="5108" width="22" style="21" customWidth="1"/>
    <col min="5109" max="5109" width="21.5703125" style="21" customWidth="1"/>
    <col min="5110" max="5110" width="0" style="21" hidden="1" customWidth="1"/>
    <col min="5111" max="5111" width="20.85546875" style="21" customWidth="1"/>
    <col min="5112" max="5112" width="22.5703125" style="21" customWidth="1"/>
    <col min="5113" max="5113" width="22.42578125" style="21" customWidth="1"/>
    <col min="5114" max="5114" width="23.42578125" style="21" customWidth="1"/>
    <col min="5115" max="5129" width="0" style="21" hidden="1" customWidth="1"/>
    <col min="5130" max="5356" width="9.140625" style="21"/>
    <col min="5357" max="5357" width="0" style="21" hidden="1" customWidth="1"/>
    <col min="5358" max="5358" width="7.28515625" style="21" bestFit="1" customWidth="1"/>
    <col min="5359" max="5359" width="16.5703125" style="21" customWidth="1"/>
    <col min="5360" max="5360" width="38.5703125" style="21" customWidth="1"/>
    <col min="5361" max="5363" width="0" style="21" hidden="1" customWidth="1"/>
    <col min="5364" max="5364" width="22" style="21" customWidth="1"/>
    <col min="5365" max="5365" width="21.5703125" style="21" customWidth="1"/>
    <col min="5366" max="5366" width="0" style="21" hidden="1" customWidth="1"/>
    <col min="5367" max="5367" width="20.85546875" style="21" customWidth="1"/>
    <col min="5368" max="5368" width="22.5703125" style="21" customWidth="1"/>
    <col min="5369" max="5369" width="22.42578125" style="21" customWidth="1"/>
    <col min="5370" max="5370" width="23.42578125" style="21" customWidth="1"/>
    <col min="5371" max="5385" width="0" style="21" hidden="1" customWidth="1"/>
    <col min="5386" max="5612" width="9.140625" style="21"/>
    <col min="5613" max="5613" width="0" style="21" hidden="1" customWidth="1"/>
    <col min="5614" max="5614" width="7.28515625" style="21" bestFit="1" customWidth="1"/>
    <col min="5615" max="5615" width="16.5703125" style="21" customWidth="1"/>
    <col min="5616" max="5616" width="38.5703125" style="21" customWidth="1"/>
    <col min="5617" max="5619" width="0" style="21" hidden="1" customWidth="1"/>
    <col min="5620" max="5620" width="22" style="21" customWidth="1"/>
    <col min="5621" max="5621" width="21.5703125" style="21" customWidth="1"/>
    <col min="5622" max="5622" width="0" style="21" hidden="1" customWidth="1"/>
    <col min="5623" max="5623" width="20.85546875" style="21" customWidth="1"/>
    <col min="5624" max="5624" width="22.5703125" style="21" customWidth="1"/>
    <col min="5625" max="5625" width="22.42578125" style="21" customWidth="1"/>
    <col min="5626" max="5626" width="23.42578125" style="21" customWidth="1"/>
    <col min="5627" max="5641" width="0" style="21" hidden="1" customWidth="1"/>
    <col min="5642" max="5868" width="9.140625" style="21"/>
    <col min="5869" max="5869" width="0" style="21" hidden="1" customWidth="1"/>
    <col min="5870" max="5870" width="7.28515625" style="21" bestFit="1" customWidth="1"/>
    <col min="5871" max="5871" width="16.5703125" style="21" customWidth="1"/>
    <col min="5872" max="5872" width="38.5703125" style="21" customWidth="1"/>
    <col min="5873" max="5875" width="0" style="21" hidden="1" customWidth="1"/>
    <col min="5876" max="5876" width="22" style="21" customWidth="1"/>
    <col min="5877" max="5877" width="21.5703125" style="21" customWidth="1"/>
    <col min="5878" max="5878" width="0" style="21" hidden="1" customWidth="1"/>
    <col min="5879" max="5879" width="20.85546875" style="21" customWidth="1"/>
    <col min="5880" max="5880" width="22.5703125" style="21" customWidth="1"/>
    <col min="5881" max="5881" width="22.42578125" style="21" customWidth="1"/>
    <col min="5882" max="5882" width="23.42578125" style="21" customWidth="1"/>
    <col min="5883" max="5897" width="0" style="21" hidden="1" customWidth="1"/>
    <col min="5898" max="6124" width="9.140625" style="21"/>
    <col min="6125" max="6125" width="0" style="21" hidden="1" customWidth="1"/>
    <col min="6126" max="6126" width="7.28515625" style="21" bestFit="1" customWidth="1"/>
    <col min="6127" max="6127" width="16.5703125" style="21" customWidth="1"/>
    <col min="6128" max="6128" width="38.5703125" style="21" customWidth="1"/>
    <col min="6129" max="6131" width="0" style="21" hidden="1" customWidth="1"/>
    <col min="6132" max="6132" width="22" style="21" customWidth="1"/>
    <col min="6133" max="6133" width="21.5703125" style="21" customWidth="1"/>
    <col min="6134" max="6134" width="0" style="21" hidden="1" customWidth="1"/>
    <col min="6135" max="6135" width="20.85546875" style="21" customWidth="1"/>
    <col min="6136" max="6136" width="22.5703125" style="21" customWidth="1"/>
    <col min="6137" max="6137" width="22.42578125" style="21" customWidth="1"/>
    <col min="6138" max="6138" width="23.42578125" style="21" customWidth="1"/>
    <col min="6139" max="6153" width="0" style="21" hidden="1" customWidth="1"/>
    <col min="6154" max="6380" width="9.140625" style="21"/>
    <col min="6381" max="6381" width="0" style="21" hidden="1" customWidth="1"/>
    <col min="6382" max="6382" width="7.28515625" style="21" bestFit="1" customWidth="1"/>
    <col min="6383" max="6383" width="16.5703125" style="21" customWidth="1"/>
    <col min="6384" max="6384" width="38.5703125" style="21" customWidth="1"/>
    <col min="6385" max="6387" width="0" style="21" hidden="1" customWidth="1"/>
    <col min="6388" max="6388" width="22" style="21" customWidth="1"/>
    <col min="6389" max="6389" width="21.5703125" style="21" customWidth="1"/>
    <col min="6390" max="6390" width="0" style="21" hidden="1" customWidth="1"/>
    <col min="6391" max="6391" width="20.85546875" style="21" customWidth="1"/>
    <col min="6392" max="6392" width="22.5703125" style="21" customWidth="1"/>
    <col min="6393" max="6393" width="22.42578125" style="21" customWidth="1"/>
    <col min="6394" max="6394" width="23.42578125" style="21" customWidth="1"/>
    <col min="6395" max="6409" width="0" style="21" hidden="1" customWidth="1"/>
    <col min="6410" max="6636" width="9.140625" style="21"/>
    <col min="6637" max="6637" width="0" style="21" hidden="1" customWidth="1"/>
    <col min="6638" max="6638" width="7.28515625" style="21" bestFit="1" customWidth="1"/>
    <col min="6639" max="6639" width="16.5703125" style="21" customWidth="1"/>
    <col min="6640" max="6640" width="38.5703125" style="21" customWidth="1"/>
    <col min="6641" max="6643" width="0" style="21" hidden="1" customWidth="1"/>
    <col min="6644" max="6644" width="22" style="21" customWidth="1"/>
    <col min="6645" max="6645" width="21.5703125" style="21" customWidth="1"/>
    <col min="6646" max="6646" width="0" style="21" hidden="1" customWidth="1"/>
    <col min="6647" max="6647" width="20.85546875" style="21" customWidth="1"/>
    <col min="6648" max="6648" width="22.5703125" style="21" customWidth="1"/>
    <col min="6649" max="6649" width="22.42578125" style="21" customWidth="1"/>
    <col min="6650" max="6650" width="23.42578125" style="21" customWidth="1"/>
    <col min="6651" max="6665" width="0" style="21" hidden="1" customWidth="1"/>
    <col min="6666" max="6892" width="9.140625" style="21"/>
    <col min="6893" max="6893" width="0" style="21" hidden="1" customWidth="1"/>
    <col min="6894" max="6894" width="7.28515625" style="21" bestFit="1" customWidth="1"/>
    <col min="6895" max="6895" width="16.5703125" style="21" customWidth="1"/>
    <col min="6896" max="6896" width="38.5703125" style="21" customWidth="1"/>
    <col min="6897" max="6899" width="0" style="21" hidden="1" customWidth="1"/>
    <col min="6900" max="6900" width="22" style="21" customWidth="1"/>
    <col min="6901" max="6901" width="21.5703125" style="21" customWidth="1"/>
    <col min="6902" max="6902" width="0" style="21" hidden="1" customWidth="1"/>
    <col min="6903" max="6903" width="20.85546875" style="21" customWidth="1"/>
    <col min="6904" max="6904" width="22.5703125" style="21" customWidth="1"/>
    <col min="6905" max="6905" width="22.42578125" style="21" customWidth="1"/>
    <col min="6906" max="6906" width="23.42578125" style="21" customWidth="1"/>
    <col min="6907" max="6921" width="0" style="21" hidden="1" customWidth="1"/>
    <col min="6922" max="7148" width="9.140625" style="21"/>
    <col min="7149" max="7149" width="0" style="21" hidden="1" customWidth="1"/>
    <col min="7150" max="7150" width="7.28515625" style="21" bestFit="1" customWidth="1"/>
    <col min="7151" max="7151" width="16.5703125" style="21" customWidth="1"/>
    <col min="7152" max="7152" width="38.5703125" style="21" customWidth="1"/>
    <col min="7153" max="7155" width="0" style="21" hidden="1" customWidth="1"/>
    <col min="7156" max="7156" width="22" style="21" customWidth="1"/>
    <col min="7157" max="7157" width="21.5703125" style="21" customWidth="1"/>
    <col min="7158" max="7158" width="0" style="21" hidden="1" customWidth="1"/>
    <col min="7159" max="7159" width="20.85546875" style="21" customWidth="1"/>
    <col min="7160" max="7160" width="22.5703125" style="21" customWidth="1"/>
    <col min="7161" max="7161" width="22.42578125" style="21" customWidth="1"/>
    <col min="7162" max="7162" width="23.42578125" style="21" customWidth="1"/>
    <col min="7163" max="7177" width="0" style="21" hidden="1" customWidth="1"/>
    <col min="7178" max="7404" width="9.140625" style="21"/>
    <col min="7405" max="7405" width="0" style="21" hidden="1" customWidth="1"/>
    <col min="7406" max="7406" width="7.28515625" style="21" bestFit="1" customWidth="1"/>
    <col min="7407" max="7407" width="16.5703125" style="21" customWidth="1"/>
    <col min="7408" max="7408" width="38.5703125" style="21" customWidth="1"/>
    <col min="7409" max="7411" width="0" style="21" hidden="1" customWidth="1"/>
    <col min="7412" max="7412" width="22" style="21" customWidth="1"/>
    <col min="7413" max="7413" width="21.5703125" style="21" customWidth="1"/>
    <col min="7414" max="7414" width="0" style="21" hidden="1" customWidth="1"/>
    <col min="7415" max="7415" width="20.85546875" style="21" customWidth="1"/>
    <col min="7416" max="7416" width="22.5703125" style="21" customWidth="1"/>
    <col min="7417" max="7417" width="22.42578125" style="21" customWidth="1"/>
    <col min="7418" max="7418" width="23.42578125" style="21" customWidth="1"/>
    <col min="7419" max="7433" width="0" style="21" hidden="1" customWidth="1"/>
    <col min="7434" max="7660" width="9.140625" style="21"/>
    <col min="7661" max="7661" width="0" style="21" hidden="1" customWidth="1"/>
    <col min="7662" max="7662" width="7.28515625" style="21" bestFit="1" customWidth="1"/>
    <col min="7663" max="7663" width="16.5703125" style="21" customWidth="1"/>
    <col min="7664" max="7664" width="38.5703125" style="21" customWidth="1"/>
    <col min="7665" max="7667" width="0" style="21" hidden="1" customWidth="1"/>
    <col min="7668" max="7668" width="22" style="21" customWidth="1"/>
    <col min="7669" max="7669" width="21.5703125" style="21" customWidth="1"/>
    <col min="7670" max="7670" width="0" style="21" hidden="1" customWidth="1"/>
    <col min="7671" max="7671" width="20.85546875" style="21" customWidth="1"/>
    <col min="7672" max="7672" width="22.5703125" style="21" customWidth="1"/>
    <col min="7673" max="7673" width="22.42578125" style="21" customWidth="1"/>
    <col min="7674" max="7674" width="23.42578125" style="21" customWidth="1"/>
    <col min="7675" max="7689" width="0" style="21" hidden="1" customWidth="1"/>
    <col min="7690" max="7916" width="9.140625" style="21"/>
    <col min="7917" max="7917" width="0" style="21" hidden="1" customWidth="1"/>
    <col min="7918" max="7918" width="7.28515625" style="21" bestFit="1" customWidth="1"/>
    <col min="7919" max="7919" width="16.5703125" style="21" customWidth="1"/>
    <col min="7920" max="7920" width="38.5703125" style="21" customWidth="1"/>
    <col min="7921" max="7923" width="0" style="21" hidden="1" customWidth="1"/>
    <col min="7924" max="7924" width="22" style="21" customWidth="1"/>
    <col min="7925" max="7925" width="21.5703125" style="21" customWidth="1"/>
    <col min="7926" max="7926" width="0" style="21" hidden="1" customWidth="1"/>
    <col min="7927" max="7927" width="20.85546875" style="21" customWidth="1"/>
    <col min="7928" max="7928" width="22.5703125" style="21" customWidth="1"/>
    <col min="7929" max="7929" width="22.42578125" style="21" customWidth="1"/>
    <col min="7930" max="7930" width="23.42578125" style="21" customWidth="1"/>
    <col min="7931" max="7945" width="0" style="21" hidden="1" customWidth="1"/>
    <col min="7946" max="8172" width="9.140625" style="21"/>
    <col min="8173" max="8173" width="0" style="21" hidden="1" customWidth="1"/>
    <col min="8174" max="8174" width="7.28515625" style="21" bestFit="1" customWidth="1"/>
    <col min="8175" max="8175" width="16.5703125" style="21" customWidth="1"/>
    <col min="8176" max="8176" width="38.5703125" style="21" customWidth="1"/>
    <col min="8177" max="8179" width="0" style="21" hidden="1" customWidth="1"/>
    <col min="8180" max="8180" width="22" style="21" customWidth="1"/>
    <col min="8181" max="8181" width="21.5703125" style="21" customWidth="1"/>
    <col min="8182" max="8182" width="0" style="21" hidden="1" customWidth="1"/>
    <col min="8183" max="8183" width="20.85546875" style="21" customWidth="1"/>
    <col min="8184" max="8184" width="22.5703125" style="21" customWidth="1"/>
    <col min="8185" max="8185" width="22.42578125" style="21" customWidth="1"/>
    <col min="8186" max="8186" width="23.42578125" style="21" customWidth="1"/>
    <col min="8187" max="8201" width="0" style="21" hidden="1" customWidth="1"/>
    <col min="8202" max="8428" width="9.140625" style="21"/>
    <col min="8429" max="8429" width="0" style="21" hidden="1" customWidth="1"/>
    <col min="8430" max="8430" width="7.28515625" style="21" bestFit="1" customWidth="1"/>
    <col min="8431" max="8431" width="16.5703125" style="21" customWidth="1"/>
    <col min="8432" max="8432" width="38.5703125" style="21" customWidth="1"/>
    <col min="8433" max="8435" width="0" style="21" hidden="1" customWidth="1"/>
    <col min="8436" max="8436" width="22" style="21" customWidth="1"/>
    <col min="8437" max="8437" width="21.5703125" style="21" customWidth="1"/>
    <col min="8438" max="8438" width="0" style="21" hidden="1" customWidth="1"/>
    <col min="8439" max="8439" width="20.85546875" style="21" customWidth="1"/>
    <col min="8440" max="8440" width="22.5703125" style="21" customWidth="1"/>
    <col min="8441" max="8441" width="22.42578125" style="21" customWidth="1"/>
    <col min="8442" max="8442" width="23.42578125" style="21" customWidth="1"/>
    <col min="8443" max="8457" width="0" style="21" hidden="1" customWidth="1"/>
    <col min="8458" max="8684" width="9.140625" style="21"/>
    <col min="8685" max="8685" width="0" style="21" hidden="1" customWidth="1"/>
    <col min="8686" max="8686" width="7.28515625" style="21" bestFit="1" customWidth="1"/>
    <col min="8687" max="8687" width="16.5703125" style="21" customWidth="1"/>
    <col min="8688" max="8688" width="38.5703125" style="21" customWidth="1"/>
    <col min="8689" max="8691" width="0" style="21" hidden="1" customWidth="1"/>
    <col min="8692" max="8692" width="22" style="21" customWidth="1"/>
    <col min="8693" max="8693" width="21.5703125" style="21" customWidth="1"/>
    <col min="8694" max="8694" width="0" style="21" hidden="1" customWidth="1"/>
    <col min="8695" max="8695" width="20.85546875" style="21" customWidth="1"/>
    <col min="8696" max="8696" width="22.5703125" style="21" customWidth="1"/>
    <col min="8697" max="8697" width="22.42578125" style="21" customWidth="1"/>
    <col min="8698" max="8698" width="23.42578125" style="21" customWidth="1"/>
    <col min="8699" max="8713" width="0" style="21" hidden="1" customWidth="1"/>
    <col min="8714" max="8940" width="9.140625" style="21"/>
    <col min="8941" max="8941" width="0" style="21" hidden="1" customWidth="1"/>
    <col min="8942" max="8942" width="7.28515625" style="21" bestFit="1" customWidth="1"/>
    <col min="8943" max="8943" width="16.5703125" style="21" customWidth="1"/>
    <col min="8944" max="8944" width="38.5703125" style="21" customWidth="1"/>
    <col min="8945" max="8947" width="0" style="21" hidden="1" customWidth="1"/>
    <col min="8948" max="8948" width="22" style="21" customWidth="1"/>
    <col min="8949" max="8949" width="21.5703125" style="21" customWidth="1"/>
    <col min="8950" max="8950" width="0" style="21" hidden="1" customWidth="1"/>
    <col min="8951" max="8951" width="20.85546875" style="21" customWidth="1"/>
    <col min="8952" max="8952" width="22.5703125" style="21" customWidth="1"/>
    <col min="8953" max="8953" width="22.42578125" style="21" customWidth="1"/>
    <col min="8954" max="8954" width="23.42578125" style="21" customWidth="1"/>
    <col min="8955" max="8969" width="0" style="21" hidden="1" customWidth="1"/>
    <col min="8970" max="9196" width="9.140625" style="21"/>
    <col min="9197" max="9197" width="0" style="21" hidden="1" customWidth="1"/>
    <col min="9198" max="9198" width="7.28515625" style="21" bestFit="1" customWidth="1"/>
    <col min="9199" max="9199" width="16.5703125" style="21" customWidth="1"/>
    <col min="9200" max="9200" width="38.5703125" style="21" customWidth="1"/>
    <col min="9201" max="9203" width="0" style="21" hidden="1" customWidth="1"/>
    <col min="9204" max="9204" width="22" style="21" customWidth="1"/>
    <col min="9205" max="9205" width="21.5703125" style="21" customWidth="1"/>
    <col min="9206" max="9206" width="0" style="21" hidden="1" customWidth="1"/>
    <col min="9207" max="9207" width="20.85546875" style="21" customWidth="1"/>
    <col min="9208" max="9208" width="22.5703125" style="21" customWidth="1"/>
    <col min="9209" max="9209" width="22.42578125" style="21" customWidth="1"/>
    <col min="9210" max="9210" width="23.42578125" style="21" customWidth="1"/>
    <col min="9211" max="9225" width="0" style="21" hidden="1" customWidth="1"/>
    <col min="9226" max="9452" width="9.140625" style="21"/>
    <col min="9453" max="9453" width="0" style="21" hidden="1" customWidth="1"/>
    <col min="9454" max="9454" width="7.28515625" style="21" bestFit="1" customWidth="1"/>
    <col min="9455" max="9455" width="16.5703125" style="21" customWidth="1"/>
    <col min="9456" max="9456" width="38.5703125" style="21" customWidth="1"/>
    <col min="9457" max="9459" width="0" style="21" hidden="1" customWidth="1"/>
    <col min="9460" max="9460" width="22" style="21" customWidth="1"/>
    <col min="9461" max="9461" width="21.5703125" style="21" customWidth="1"/>
    <col min="9462" max="9462" width="0" style="21" hidden="1" customWidth="1"/>
    <col min="9463" max="9463" width="20.85546875" style="21" customWidth="1"/>
    <col min="9464" max="9464" width="22.5703125" style="21" customWidth="1"/>
    <col min="9465" max="9465" width="22.42578125" style="21" customWidth="1"/>
    <col min="9466" max="9466" width="23.42578125" style="21" customWidth="1"/>
    <col min="9467" max="9481" width="0" style="21" hidden="1" customWidth="1"/>
    <col min="9482" max="9708" width="9.140625" style="21"/>
    <col min="9709" max="9709" width="0" style="21" hidden="1" customWidth="1"/>
    <col min="9710" max="9710" width="7.28515625" style="21" bestFit="1" customWidth="1"/>
    <col min="9711" max="9711" width="16.5703125" style="21" customWidth="1"/>
    <col min="9712" max="9712" width="38.5703125" style="21" customWidth="1"/>
    <col min="9713" max="9715" width="0" style="21" hidden="1" customWidth="1"/>
    <col min="9716" max="9716" width="22" style="21" customWidth="1"/>
    <col min="9717" max="9717" width="21.5703125" style="21" customWidth="1"/>
    <col min="9718" max="9718" width="0" style="21" hidden="1" customWidth="1"/>
    <col min="9719" max="9719" width="20.85546875" style="21" customWidth="1"/>
    <col min="9720" max="9720" width="22.5703125" style="21" customWidth="1"/>
    <col min="9721" max="9721" width="22.42578125" style="21" customWidth="1"/>
    <col min="9722" max="9722" width="23.42578125" style="21" customWidth="1"/>
    <col min="9723" max="9737" width="0" style="21" hidden="1" customWidth="1"/>
    <col min="9738" max="9964" width="9.140625" style="21"/>
    <col min="9965" max="9965" width="0" style="21" hidden="1" customWidth="1"/>
    <col min="9966" max="9966" width="7.28515625" style="21" bestFit="1" customWidth="1"/>
    <col min="9967" max="9967" width="16.5703125" style="21" customWidth="1"/>
    <col min="9968" max="9968" width="38.5703125" style="21" customWidth="1"/>
    <col min="9969" max="9971" width="0" style="21" hidden="1" customWidth="1"/>
    <col min="9972" max="9972" width="22" style="21" customWidth="1"/>
    <col min="9973" max="9973" width="21.5703125" style="21" customWidth="1"/>
    <col min="9974" max="9974" width="0" style="21" hidden="1" customWidth="1"/>
    <col min="9975" max="9975" width="20.85546875" style="21" customWidth="1"/>
    <col min="9976" max="9976" width="22.5703125" style="21" customWidth="1"/>
    <col min="9977" max="9977" width="22.42578125" style="21" customWidth="1"/>
    <col min="9978" max="9978" width="23.42578125" style="21" customWidth="1"/>
    <col min="9979" max="9993" width="0" style="21" hidden="1" customWidth="1"/>
    <col min="9994" max="10220" width="9.140625" style="21"/>
    <col min="10221" max="10221" width="0" style="21" hidden="1" customWidth="1"/>
    <col min="10222" max="10222" width="7.28515625" style="21" bestFit="1" customWidth="1"/>
    <col min="10223" max="10223" width="16.5703125" style="21" customWidth="1"/>
    <col min="10224" max="10224" width="38.5703125" style="21" customWidth="1"/>
    <col min="10225" max="10227" width="0" style="21" hidden="1" customWidth="1"/>
    <col min="10228" max="10228" width="22" style="21" customWidth="1"/>
    <col min="10229" max="10229" width="21.5703125" style="21" customWidth="1"/>
    <col min="10230" max="10230" width="0" style="21" hidden="1" customWidth="1"/>
    <col min="10231" max="10231" width="20.85546875" style="21" customWidth="1"/>
    <col min="10232" max="10232" width="22.5703125" style="21" customWidth="1"/>
    <col min="10233" max="10233" width="22.42578125" style="21" customWidth="1"/>
    <col min="10234" max="10234" width="23.42578125" style="21" customWidth="1"/>
    <col min="10235" max="10249" width="0" style="21" hidden="1" customWidth="1"/>
    <col min="10250" max="10476" width="9.140625" style="21"/>
    <col min="10477" max="10477" width="0" style="21" hidden="1" customWidth="1"/>
    <col min="10478" max="10478" width="7.28515625" style="21" bestFit="1" customWidth="1"/>
    <col min="10479" max="10479" width="16.5703125" style="21" customWidth="1"/>
    <col min="10480" max="10480" width="38.5703125" style="21" customWidth="1"/>
    <col min="10481" max="10483" width="0" style="21" hidden="1" customWidth="1"/>
    <col min="10484" max="10484" width="22" style="21" customWidth="1"/>
    <col min="10485" max="10485" width="21.5703125" style="21" customWidth="1"/>
    <col min="10486" max="10486" width="0" style="21" hidden="1" customWidth="1"/>
    <col min="10487" max="10487" width="20.85546875" style="21" customWidth="1"/>
    <col min="10488" max="10488" width="22.5703125" style="21" customWidth="1"/>
    <col min="10489" max="10489" width="22.42578125" style="21" customWidth="1"/>
    <col min="10490" max="10490" width="23.42578125" style="21" customWidth="1"/>
    <col min="10491" max="10505" width="0" style="21" hidden="1" customWidth="1"/>
    <col min="10506" max="10732" width="9.140625" style="21"/>
    <col min="10733" max="10733" width="0" style="21" hidden="1" customWidth="1"/>
    <col min="10734" max="10734" width="7.28515625" style="21" bestFit="1" customWidth="1"/>
    <col min="10735" max="10735" width="16.5703125" style="21" customWidth="1"/>
    <col min="10736" max="10736" width="38.5703125" style="21" customWidth="1"/>
    <col min="10737" max="10739" width="0" style="21" hidden="1" customWidth="1"/>
    <col min="10740" max="10740" width="22" style="21" customWidth="1"/>
    <col min="10741" max="10741" width="21.5703125" style="21" customWidth="1"/>
    <col min="10742" max="10742" width="0" style="21" hidden="1" customWidth="1"/>
    <col min="10743" max="10743" width="20.85546875" style="21" customWidth="1"/>
    <col min="10744" max="10744" width="22.5703125" style="21" customWidth="1"/>
    <col min="10745" max="10745" width="22.42578125" style="21" customWidth="1"/>
    <col min="10746" max="10746" width="23.42578125" style="21" customWidth="1"/>
    <col min="10747" max="10761" width="0" style="21" hidden="1" customWidth="1"/>
    <col min="10762" max="10988" width="9.140625" style="21"/>
    <col min="10989" max="10989" width="0" style="21" hidden="1" customWidth="1"/>
    <col min="10990" max="10990" width="7.28515625" style="21" bestFit="1" customWidth="1"/>
    <col min="10991" max="10991" width="16.5703125" style="21" customWidth="1"/>
    <col min="10992" max="10992" width="38.5703125" style="21" customWidth="1"/>
    <col min="10993" max="10995" width="0" style="21" hidden="1" customWidth="1"/>
    <col min="10996" max="10996" width="22" style="21" customWidth="1"/>
    <col min="10997" max="10997" width="21.5703125" style="21" customWidth="1"/>
    <col min="10998" max="10998" width="0" style="21" hidden="1" customWidth="1"/>
    <col min="10999" max="10999" width="20.85546875" style="21" customWidth="1"/>
    <col min="11000" max="11000" width="22.5703125" style="21" customWidth="1"/>
    <col min="11001" max="11001" width="22.42578125" style="21" customWidth="1"/>
    <col min="11002" max="11002" width="23.42578125" style="21" customWidth="1"/>
    <col min="11003" max="11017" width="0" style="21" hidden="1" customWidth="1"/>
    <col min="11018" max="11244" width="9.140625" style="21"/>
    <col min="11245" max="11245" width="0" style="21" hidden="1" customWidth="1"/>
    <col min="11246" max="11246" width="7.28515625" style="21" bestFit="1" customWidth="1"/>
    <col min="11247" max="11247" width="16.5703125" style="21" customWidth="1"/>
    <col min="11248" max="11248" width="38.5703125" style="21" customWidth="1"/>
    <col min="11249" max="11251" width="0" style="21" hidden="1" customWidth="1"/>
    <col min="11252" max="11252" width="22" style="21" customWidth="1"/>
    <col min="11253" max="11253" width="21.5703125" style="21" customWidth="1"/>
    <col min="11254" max="11254" width="0" style="21" hidden="1" customWidth="1"/>
    <col min="11255" max="11255" width="20.85546875" style="21" customWidth="1"/>
    <col min="11256" max="11256" width="22.5703125" style="21" customWidth="1"/>
    <col min="11257" max="11257" width="22.42578125" style="21" customWidth="1"/>
    <col min="11258" max="11258" width="23.42578125" style="21" customWidth="1"/>
    <col min="11259" max="11273" width="0" style="21" hidden="1" customWidth="1"/>
    <col min="11274" max="11500" width="9.140625" style="21"/>
    <col min="11501" max="11501" width="0" style="21" hidden="1" customWidth="1"/>
    <col min="11502" max="11502" width="7.28515625" style="21" bestFit="1" customWidth="1"/>
    <col min="11503" max="11503" width="16.5703125" style="21" customWidth="1"/>
    <col min="11504" max="11504" width="38.5703125" style="21" customWidth="1"/>
    <col min="11505" max="11507" width="0" style="21" hidden="1" customWidth="1"/>
    <col min="11508" max="11508" width="22" style="21" customWidth="1"/>
    <col min="11509" max="11509" width="21.5703125" style="21" customWidth="1"/>
    <col min="11510" max="11510" width="0" style="21" hidden="1" customWidth="1"/>
    <col min="11511" max="11511" width="20.85546875" style="21" customWidth="1"/>
    <col min="11512" max="11512" width="22.5703125" style="21" customWidth="1"/>
    <col min="11513" max="11513" width="22.42578125" style="21" customWidth="1"/>
    <col min="11514" max="11514" width="23.42578125" style="21" customWidth="1"/>
    <col min="11515" max="11529" width="0" style="21" hidden="1" customWidth="1"/>
    <col min="11530" max="11756" width="9.140625" style="21"/>
    <col min="11757" max="11757" width="0" style="21" hidden="1" customWidth="1"/>
    <col min="11758" max="11758" width="7.28515625" style="21" bestFit="1" customWidth="1"/>
    <col min="11759" max="11759" width="16.5703125" style="21" customWidth="1"/>
    <col min="11760" max="11760" width="38.5703125" style="21" customWidth="1"/>
    <col min="11761" max="11763" width="0" style="21" hidden="1" customWidth="1"/>
    <col min="11764" max="11764" width="22" style="21" customWidth="1"/>
    <col min="11765" max="11765" width="21.5703125" style="21" customWidth="1"/>
    <col min="11766" max="11766" width="0" style="21" hidden="1" customWidth="1"/>
    <col min="11767" max="11767" width="20.85546875" style="21" customWidth="1"/>
    <col min="11768" max="11768" width="22.5703125" style="21" customWidth="1"/>
    <col min="11769" max="11769" width="22.42578125" style="21" customWidth="1"/>
    <col min="11770" max="11770" width="23.42578125" style="21" customWidth="1"/>
    <col min="11771" max="11785" width="0" style="21" hidden="1" customWidth="1"/>
    <col min="11786" max="12012" width="9.140625" style="21"/>
    <col min="12013" max="12013" width="0" style="21" hidden="1" customWidth="1"/>
    <col min="12014" max="12014" width="7.28515625" style="21" bestFit="1" customWidth="1"/>
    <col min="12015" max="12015" width="16.5703125" style="21" customWidth="1"/>
    <col min="12016" max="12016" width="38.5703125" style="21" customWidth="1"/>
    <col min="12017" max="12019" width="0" style="21" hidden="1" customWidth="1"/>
    <col min="12020" max="12020" width="22" style="21" customWidth="1"/>
    <col min="12021" max="12021" width="21.5703125" style="21" customWidth="1"/>
    <col min="12022" max="12022" width="0" style="21" hidden="1" customWidth="1"/>
    <col min="12023" max="12023" width="20.85546875" style="21" customWidth="1"/>
    <col min="12024" max="12024" width="22.5703125" style="21" customWidth="1"/>
    <col min="12025" max="12025" width="22.42578125" style="21" customWidth="1"/>
    <col min="12026" max="12026" width="23.42578125" style="21" customWidth="1"/>
    <col min="12027" max="12041" width="0" style="21" hidden="1" customWidth="1"/>
    <col min="12042" max="12268" width="9.140625" style="21"/>
    <col min="12269" max="12269" width="0" style="21" hidden="1" customWidth="1"/>
    <col min="12270" max="12270" width="7.28515625" style="21" bestFit="1" customWidth="1"/>
    <col min="12271" max="12271" width="16.5703125" style="21" customWidth="1"/>
    <col min="12272" max="12272" width="38.5703125" style="21" customWidth="1"/>
    <col min="12273" max="12275" width="0" style="21" hidden="1" customWidth="1"/>
    <col min="12276" max="12276" width="22" style="21" customWidth="1"/>
    <col min="12277" max="12277" width="21.5703125" style="21" customWidth="1"/>
    <col min="12278" max="12278" width="0" style="21" hidden="1" customWidth="1"/>
    <col min="12279" max="12279" width="20.85546875" style="21" customWidth="1"/>
    <col min="12280" max="12280" width="22.5703125" style="21" customWidth="1"/>
    <col min="12281" max="12281" width="22.42578125" style="21" customWidth="1"/>
    <col min="12282" max="12282" width="23.42578125" style="21" customWidth="1"/>
    <col min="12283" max="12297" width="0" style="21" hidden="1" customWidth="1"/>
    <col min="12298" max="12524" width="9.140625" style="21"/>
    <col min="12525" max="12525" width="0" style="21" hidden="1" customWidth="1"/>
    <col min="12526" max="12526" width="7.28515625" style="21" bestFit="1" customWidth="1"/>
    <col min="12527" max="12527" width="16.5703125" style="21" customWidth="1"/>
    <col min="12528" max="12528" width="38.5703125" style="21" customWidth="1"/>
    <col min="12529" max="12531" width="0" style="21" hidden="1" customWidth="1"/>
    <col min="12532" max="12532" width="22" style="21" customWidth="1"/>
    <col min="12533" max="12533" width="21.5703125" style="21" customWidth="1"/>
    <col min="12534" max="12534" width="0" style="21" hidden="1" customWidth="1"/>
    <col min="12535" max="12535" width="20.85546875" style="21" customWidth="1"/>
    <col min="12536" max="12536" width="22.5703125" style="21" customWidth="1"/>
    <col min="12537" max="12537" width="22.42578125" style="21" customWidth="1"/>
    <col min="12538" max="12538" width="23.42578125" style="21" customWidth="1"/>
    <col min="12539" max="12553" width="0" style="21" hidden="1" customWidth="1"/>
    <col min="12554" max="12780" width="9.140625" style="21"/>
    <col min="12781" max="12781" width="0" style="21" hidden="1" customWidth="1"/>
    <col min="12782" max="12782" width="7.28515625" style="21" bestFit="1" customWidth="1"/>
    <col min="12783" max="12783" width="16.5703125" style="21" customWidth="1"/>
    <col min="12784" max="12784" width="38.5703125" style="21" customWidth="1"/>
    <col min="12785" max="12787" width="0" style="21" hidden="1" customWidth="1"/>
    <col min="12788" max="12788" width="22" style="21" customWidth="1"/>
    <col min="12789" max="12789" width="21.5703125" style="21" customWidth="1"/>
    <col min="12790" max="12790" width="0" style="21" hidden="1" customWidth="1"/>
    <col min="12791" max="12791" width="20.85546875" style="21" customWidth="1"/>
    <col min="12792" max="12792" width="22.5703125" style="21" customWidth="1"/>
    <col min="12793" max="12793" width="22.42578125" style="21" customWidth="1"/>
    <col min="12794" max="12794" width="23.42578125" style="21" customWidth="1"/>
    <col min="12795" max="12809" width="0" style="21" hidden="1" customWidth="1"/>
    <col min="12810" max="13036" width="9.140625" style="21"/>
    <col min="13037" max="13037" width="0" style="21" hidden="1" customWidth="1"/>
    <col min="13038" max="13038" width="7.28515625" style="21" bestFit="1" customWidth="1"/>
    <col min="13039" max="13039" width="16.5703125" style="21" customWidth="1"/>
    <col min="13040" max="13040" width="38.5703125" style="21" customWidth="1"/>
    <col min="13041" max="13043" width="0" style="21" hidden="1" customWidth="1"/>
    <col min="13044" max="13044" width="22" style="21" customWidth="1"/>
    <col min="13045" max="13045" width="21.5703125" style="21" customWidth="1"/>
    <col min="13046" max="13046" width="0" style="21" hidden="1" customWidth="1"/>
    <col min="13047" max="13047" width="20.85546875" style="21" customWidth="1"/>
    <col min="13048" max="13048" width="22.5703125" style="21" customWidth="1"/>
    <col min="13049" max="13049" width="22.42578125" style="21" customWidth="1"/>
    <col min="13050" max="13050" width="23.42578125" style="21" customWidth="1"/>
    <col min="13051" max="13065" width="0" style="21" hidden="1" customWidth="1"/>
    <col min="13066" max="13292" width="9.140625" style="21"/>
    <col min="13293" max="13293" width="0" style="21" hidden="1" customWidth="1"/>
    <col min="13294" max="13294" width="7.28515625" style="21" bestFit="1" customWidth="1"/>
    <col min="13295" max="13295" width="16.5703125" style="21" customWidth="1"/>
    <col min="13296" max="13296" width="38.5703125" style="21" customWidth="1"/>
    <col min="13297" max="13299" width="0" style="21" hidden="1" customWidth="1"/>
    <col min="13300" max="13300" width="22" style="21" customWidth="1"/>
    <col min="13301" max="13301" width="21.5703125" style="21" customWidth="1"/>
    <col min="13302" max="13302" width="0" style="21" hidden="1" customWidth="1"/>
    <col min="13303" max="13303" width="20.85546875" style="21" customWidth="1"/>
    <col min="13304" max="13304" width="22.5703125" style="21" customWidth="1"/>
    <col min="13305" max="13305" width="22.42578125" style="21" customWidth="1"/>
    <col min="13306" max="13306" width="23.42578125" style="21" customWidth="1"/>
    <col min="13307" max="13321" width="0" style="21" hidden="1" customWidth="1"/>
    <col min="13322" max="13548" width="9.140625" style="21"/>
    <col min="13549" max="13549" width="0" style="21" hidden="1" customWidth="1"/>
    <col min="13550" max="13550" width="7.28515625" style="21" bestFit="1" customWidth="1"/>
    <col min="13551" max="13551" width="16.5703125" style="21" customWidth="1"/>
    <col min="13552" max="13552" width="38.5703125" style="21" customWidth="1"/>
    <col min="13553" max="13555" width="0" style="21" hidden="1" customWidth="1"/>
    <col min="13556" max="13556" width="22" style="21" customWidth="1"/>
    <col min="13557" max="13557" width="21.5703125" style="21" customWidth="1"/>
    <col min="13558" max="13558" width="0" style="21" hidden="1" customWidth="1"/>
    <col min="13559" max="13559" width="20.85546875" style="21" customWidth="1"/>
    <col min="13560" max="13560" width="22.5703125" style="21" customWidth="1"/>
    <col min="13561" max="13561" width="22.42578125" style="21" customWidth="1"/>
    <col min="13562" max="13562" width="23.42578125" style="21" customWidth="1"/>
    <col min="13563" max="13577" width="0" style="21" hidden="1" customWidth="1"/>
    <col min="13578" max="13804" width="9.140625" style="21"/>
    <col min="13805" max="13805" width="0" style="21" hidden="1" customWidth="1"/>
    <col min="13806" max="13806" width="7.28515625" style="21" bestFit="1" customWidth="1"/>
    <col min="13807" max="13807" width="16.5703125" style="21" customWidth="1"/>
    <col min="13808" max="13808" width="38.5703125" style="21" customWidth="1"/>
    <col min="13809" max="13811" width="0" style="21" hidden="1" customWidth="1"/>
    <col min="13812" max="13812" width="22" style="21" customWidth="1"/>
    <col min="13813" max="13813" width="21.5703125" style="21" customWidth="1"/>
    <col min="13814" max="13814" width="0" style="21" hidden="1" customWidth="1"/>
    <col min="13815" max="13815" width="20.85546875" style="21" customWidth="1"/>
    <col min="13816" max="13816" width="22.5703125" style="21" customWidth="1"/>
    <col min="13817" max="13817" width="22.42578125" style="21" customWidth="1"/>
    <col min="13818" max="13818" width="23.42578125" style="21" customWidth="1"/>
    <col min="13819" max="13833" width="0" style="21" hidden="1" customWidth="1"/>
    <col min="13834" max="14060" width="9.140625" style="21"/>
    <col min="14061" max="14061" width="0" style="21" hidden="1" customWidth="1"/>
    <col min="14062" max="14062" width="7.28515625" style="21" bestFit="1" customWidth="1"/>
    <col min="14063" max="14063" width="16.5703125" style="21" customWidth="1"/>
    <col min="14064" max="14064" width="38.5703125" style="21" customWidth="1"/>
    <col min="14065" max="14067" width="0" style="21" hidden="1" customWidth="1"/>
    <col min="14068" max="14068" width="22" style="21" customWidth="1"/>
    <col min="14069" max="14069" width="21.5703125" style="21" customWidth="1"/>
    <col min="14070" max="14070" width="0" style="21" hidden="1" customWidth="1"/>
    <col min="14071" max="14071" width="20.85546875" style="21" customWidth="1"/>
    <col min="14072" max="14072" width="22.5703125" style="21" customWidth="1"/>
    <col min="14073" max="14073" width="22.42578125" style="21" customWidth="1"/>
    <col min="14074" max="14074" width="23.42578125" style="21" customWidth="1"/>
    <col min="14075" max="14089" width="0" style="21" hidden="1" customWidth="1"/>
    <col min="14090" max="14316" width="9.140625" style="21"/>
    <col min="14317" max="14317" width="0" style="21" hidden="1" customWidth="1"/>
    <col min="14318" max="14318" width="7.28515625" style="21" bestFit="1" customWidth="1"/>
    <col min="14319" max="14319" width="16.5703125" style="21" customWidth="1"/>
    <col min="14320" max="14320" width="38.5703125" style="21" customWidth="1"/>
    <col min="14321" max="14323" width="0" style="21" hidden="1" customWidth="1"/>
    <col min="14324" max="14324" width="22" style="21" customWidth="1"/>
    <col min="14325" max="14325" width="21.5703125" style="21" customWidth="1"/>
    <col min="14326" max="14326" width="0" style="21" hidden="1" customWidth="1"/>
    <col min="14327" max="14327" width="20.85546875" style="21" customWidth="1"/>
    <col min="14328" max="14328" width="22.5703125" style="21" customWidth="1"/>
    <col min="14329" max="14329" width="22.42578125" style="21" customWidth="1"/>
    <col min="14330" max="14330" width="23.42578125" style="21" customWidth="1"/>
    <col min="14331" max="14345" width="0" style="21" hidden="1" customWidth="1"/>
    <col min="14346" max="14572" width="9.140625" style="21"/>
    <col min="14573" max="14573" width="0" style="21" hidden="1" customWidth="1"/>
    <col min="14574" max="14574" width="7.28515625" style="21" bestFit="1" customWidth="1"/>
    <col min="14575" max="14575" width="16.5703125" style="21" customWidth="1"/>
    <col min="14576" max="14576" width="38.5703125" style="21" customWidth="1"/>
    <col min="14577" max="14579" width="0" style="21" hidden="1" customWidth="1"/>
    <col min="14580" max="14580" width="22" style="21" customWidth="1"/>
    <col min="14581" max="14581" width="21.5703125" style="21" customWidth="1"/>
    <col min="14582" max="14582" width="0" style="21" hidden="1" customWidth="1"/>
    <col min="14583" max="14583" width="20.85546875" style="21" customWidth="1"/>
    <col min="14584" max="14584" width="22.5703125" style="21" customWidth="1"/>
    <col min="14585" max="14585" width="22.42578125" style="21" customWidth="1"/>
    <col min="14586" max="14586" width="23.42578125" style="21" customWidth="1"/>
    <col min="14587" max="14601" width="0" style="21" hidden="1" customWidth="1"/>
    <col min="14602" max="14828" width="9.140625" style="21"/>
    <col min="14829" max="14829" width="0" style="21" hidden="1" customWidth="1"/>
    <col min="14830" max="14830" width="7.28515625" style="21" bestFit="1" customWidth="1"/>
    <col min="14831" max="14831" width="16.5703125" style="21" customWidth="1"/>
    <col min="14832" max="14832" width="38.5703125" style="21" customWidth="1"/>
    <col min="14833" max="14835" width="0" style="21" hidden="1" customWidth="1"/>
    <col min="14836" max="14836" width="22" style="21" customWidth="1"/>
    <col min="14837" max="14837" width="21.5703125" style="21" customWidth="1"/>
    <col min="14838" max="14838" width="0" style="21" hidden="1" customWidth="1"/>
    <col min="14839" max="14839" width="20.85546875" style="21" customWidth="1"/>
    <col min="14840" max="14840" width="22.5703125" style="21" customWidth="1"/>
    <col min="14841" max="14841" width="22.42578125" style="21" customWidth="1"/>
    <col min="14842" max="14842" width="23.42578125" style="21" customWidth="1"/>
    <col min="14843" max="14857" width="0" style="21" hidden="1" customWidth="1"/>
    <col min="14858" max="15084" width="9.140625" style="21"/>
    <col min="15085" max="15085" width="0" style="21" hidden="1" customWidth="1"/>
    <col min="15086" max="15086" width="7.28515625" style="21" bestFit="1" customWidth="1"/>
    <col min="15087" max="15087" width="16.5703125" style="21" customWidth="1"/>
    <col min="15088" max="15088" width="38.5703125" style="21" customWidth="1"/>
    <col min="15089" max="15091" width="0" style="21" hidden="1" customWidth="1"/>
    <col min="15092" max="15092" width="22" style="21" customWidth="1"/>
    <col min="15093" max="15093" width="21.5703125" style="21" customWidth="1"/>
    <col min="15094" max="15094" width="0" style="21" hidden="1" customWidth="1"/>
    <col min="15095" max="15095" width="20.85546875" style="21" customWidth="1"/>
    <col min="15096" max="15096" width="22.5703125" style="21" customWidth="1"/>
    <col min="15097" max="15097" width="22.42578125" style="21" customWidth="1"/>
    <col min="15098" max="15098" width="23.42578125" style="21" customWidth="1"/>
    <col min="15099" max="15113" width="0" style="21" hidden="1" customWidth="1"/>
    <col min="15114" max="15340" width="9.140625" style="21"/>
    <col min="15341" max="15341" width="0" style="21" hidden="1" customWidth="1"/>
    <col min="15342" max="15342" width="7.28515625" style="21" bestFit="1" customWidth="1"/>
    <col min="15343" max="15343" width="16.5703125" style="21" customWidth="1"/>
    <col min="15344" max="15344" width="38.5703125" style="21" customWidth="1"/>
    <col min="15345" max="15347" width="0" style="21" hidden="1" customWidth="1"/>
    <col min="15348" max="15348" width="22" style="21" customWidth="1"/>
    <col min="15349" max="15349" width="21.5703125" style="21" customWidth="1"/>
    <col min="15350" max="15350" width="0" style="21" hidden="1" customWidth="1"/>
    <col min="15351" max="15351" width="20.85546875" style="21" customWidth="1"/>
    <col min="15352" max="15352" width="22.5703125" style="21" customWidth="1"/>
    <col min="15353" max="15353" width="22.42578125" style="21" customWidth="1"/>
    <col min="15354" max="15354" width="23.42578125" style="21" customWidth="1"/>
    <col min="15355" max="15369" width="0" style="21" hidden="1" customWidth="1"/>
    <col min="15370" max="15596" width="9.140625" style="21"/>
    <col min="15597" max="15597" width="0" style="21" hidden="1" customWidth="1"/>
    <col min="15598" max="15598" width="7.28515625" style="21" bestFit="1" customWidth="1"/>
    <col min="15599" max="15599" width="16.5703125" style="21" customWidth="1"/>
    <col min="15600" max="15600" width="38.5703125" style="21" customWidth="1"/>
    <col min="15601" max="15603" width="0" style="21" hidden="1" customWidth="1"/>
    <col min="15604" max="15604" width="22" style="21" customWidth="1"/>
    <col min="15605" max="15605" width="21.5703125" style="21" customWidth="1"/>
    <col min="15606" max="15606" width="0" style="21" hidden="1" customWidth="1"/>
    <col min="15607" max="15607" width="20.85546875" style="21" customWidth="1"/>
    <col min="15608" max="15608" width="22.5703125" style="21" customWidth="1"/>
    <col min="15609" max="15609" width="22.42578125" style="21" customWidth="1"/>
    <col min="15610" max="15610" width="23.42578125" style="21" customWidth="1"/>
    <col min="15611" max="15625" width="0" style="21" hidden="1" customWidth="1"/>
    <col min="15626" max="15852" width="9.140625" style="21"/>
    <col min="15853" max="15853" width="0" style="21" hidden="1" customWidth="1"/>
    <col min="15854" max="15854" width="7.28515625" style="21" bestFit="1" customWidth="1"/>
    <col min="15855" max="15855" width="16.5703125" style="21" customWidth="1"/>
    <col min="15856" max="15856" width="38.5703125" style="21" customWidth="1"/>
    <col min="15857" max="15859" width="0" style="21" hidden="1" customWidth="1"/>
    <col min="15860" max="15860" width="22" style="21" customWidth="1"/>
    <col min="15861" max="15861" width="21.5703125" style="21" customWidth="1"/>
    <col min="15862" max="15862" width="0" style="21" hidden="1" customWidth="1"/>
    <col min="15863" max="15863" width="20.85546875" style="21" customWidth="1"/>
    <col min="15864" max="15864" width="22.5703125" style="21" customWidth="1"/>
    <col min="15865" max="15865" width="22.42578125" style="21" customWidth="1"/>
    <col min="15866" max="15866" width="23.42578125" style="21" customWidth="1"/>
    <col min="15867" max="15881" width="0" style="21" hidden="1" customWidth="1"/>
    <col min="15882" max="16108" width="9.140625" style="21"/>
    <col min="16109" max="16109" width="0" style="21" hidden="1" customWidth="1"/>
    <col min="16110" max="16110" width="7.28515625" style="21" bestFit="1" customWidth="1"/>
    <col min="16111" max="16111" width="16.5703125" style="21" customWidth="1"/>
    <col min="16112" max="16112" width="38.5703125" style="21" customWidth="1"/>
    <col min="16113" max="16115" width="0" style="21" hidden="1" customWidth="1"/>
    <col min="16116" max="16116" width="22" style="21" customWidth="1"/>
    <col min="16117" max="16117" width="21.5703125" style="21" customWidth="1"/>
    <col min="16118" max="16118" width="0" style="21" hidden="1" customWidth="1"/>
    <col min="16119" max="16119" width="20.85546875" style="21" customWidth="1"/>
    <col min="16120" max="16120" width="22.5703125" style="21" customWidth="1"/>
    <col min="16121" max="16121" width="22.42578125" style="21" customWidth="1"/>
    <col min="16122" max="16122" width="23.42578125" style="21" customWidth="1"/>
    <col min="16123" max="16137" width="0" style="21" hidden="1" customWidth="1"/>
    <col min="16138" max="16384" width="9.140625" style="21"/>
  </cols>
  <sheetData>
    <row r="1" spans="1:17" ht="24" customHeight="1" x14ac:dyDescent="0.2">
      <c r="A1" s="20" t="s">
        <v>61</v>
      </c>
      <c r="B1" s="20"/>
      <c r="C1" s="20"/>
      <c r="D1" s="195" t="s">
        <v>62</v>
      </c>
      <c r="E1" s="195"/>
      <c r="F1" s="195"/>
      <c r="G1" s="20"/>
      <c r="H1" s="20"/>
      <c r="I1" s="20"/>
      <c r="J1" s="20"/>
    </row>
    <row r="2" spans="1:17" ht="24" customHeight="1" x14ac:dyDescent="0.2">
      <c r="A2" s="22"/>
      <c r="B2" s="22"/>
      <c r="C2" s="22"/>
      <c r="D2" s="195" t="s">
        <v>63</v>
      </c>
      <c r="E2" s="195"/>
      <c r="F2" s="195"/>
      <c r="G2" s="22"/>
      <c r="H2" s="22"/>
      <c r="I2" s="22"/>
      <c r="J2" s="22"/>
    </row>
    <row r="3" spans="1:17" ht="24" customHeight="1" x14ac:dyDescent="0.2">
      <c r="A3" s="22"/>
      <c r="B3" s="22"/>
      <c r="C3" s="22"/>
      <c r="D3" s="195" t="s">
        <v>64</v>
      </c>
      <c r="E3" s="195"/>
      <c r="F3" s="195"/>
      <c r="G3" s="22"/>
      <c r="H3" s="22"/>
      <c r="I3" s="22"/>
      <c r="J3" s="22"/>
    </row>
    <row r="4" spans="1:17" ht="26.25" customHeight="1" thickBot="1" x14ac:dyDescent="0.25">
      <c r="A4" s="23" t="s">
        <v>65</v>
      </c>
      <c r="B4" s="23"/>
      <c r="C4" s="23"/>
      <c r="D4" s="196" t="s">
        <v>146</v>
      </c>
      <c r="E4" s="196"/>
      <c r="F4" s="196"/>
      <c r="G4" s="187" t="s">
        <v>105</v>
      </c>
      <c r="H4" s="187"/>
      <c r="I4" s="23"/>
      <c r="J4" s="23"/>
    </row>
    <row r="5" spans="1:17" s="25" customFormat="1" ht="43.5" customHeight="1" thickTop="1" thickBot="1" x14ac:dyDescent="0.3">
      <c r="A5" s="188" t="s">
        <v>85</v>
      </c>
      <c r="B5" s="188"/>
      <c r="C5" s="188"/>
      <c r="D5" s="37" t="s">
        <v>75</v>
      </c>
      <c r="E5" s="37" t="s">
        <v>66</v>
      </c>
      <c r="F5" s="38" t="s">
        <v>7</v>
      </c>
      <c r="G5" s="37" t="s">
        <v>67</v>
      </c>
      <c r="H5" s="37" t="s">
        <v>9</v>
      </c>
      <c r="I5" s="24" t="s">
        <v>68</v>
      </c>
      <c r="J5" s="24" t="s">
        <v>69</v>
      </c>
    </row>
    <row r="6" spans="1:17" ht="42.75" customHeight="1" thickTop="1" thickBot="1" x14ac:dyDescent="0.25">
      <c r="A6" s="188"/>
      <c r="B6" s="188"/>
      <c r="C6" s="188"/>
      <c r="D6" s="39">
        <f>Projects!N5</f>
        <v>14065.752</v>
      </c>
      <c r="E6" s="39">
        <f>Projects!O5</f>
        <v>11749.659</v>
      </c>
      <c r="F6" s="40">
        <f>E6/D6</f>
        <v>0.83533813193919526</v>
      </c>
      <c r="G6" s="39">
        <f>Projects!Q5</f>
        <v>10292.5095</v>
      </c>
      <c r="H6" s="40">
        <f>G6/D6</f>
        <v>0.7317425687584993</v>
      </c>
      <c r="I6" s="26" t="e">
        <f>'[2]Change Management'!M9+'[2]Economic Reg'!#REF!+'[2]Agricultural Prod &amp; pr'!O18+'[2]Natural Resorce Mangmnt'!N19</f>
        <v>#REF!</v>
      </c>
      <c r="J6" s="27" t="e">
        <f>I6/D6</f>
        <v>#REF!</v>
      </c>
      <c r="L6" s="28"/>
    </row>
    <row r="7" spans="1:17" ht="21" thickTop="1" x14ac:dyDescent="0.2">
      <c r="A7" s="41"/>
      <c r="B7" s="42"/>
      <c r="C7" s="42"/>
      <c r="D7" s="43"/>
      <c r="E7" s="41"/>
      <c r="F7" s="41"/>
      <c r="G7" s="41"/>
      <c r="H7" s="41"/>
      <c r="L7" s="28"/>
      <c r="M7" s="30"/>
    </row>
    <row r="8" spans="1:17" ht="15" x14ac:dyDescent="0.25">
      <c r="A8" s="41"/>
      <c r="B8" s="42"/>
      <c r="C8" s="42"/>
      <c r="D8" s="44"/>
      <c r="E8" s="41"/>
      <c r="F8" s="41"/>
      <c r="G8" s="41"/>
      <c r="H8" s="41"/>
      <c r="K8" s="32"/>
    </row>
    <row r="9" spans="1:17" ht="15" x14ac:dyDescent="0.25">
      <c r="A9" s="41"/>
      <c r="B9" s="42"/>
      <c r="C9" s="42"/>
      <c r="D9" s="44"/>
      <c r="E9" s="41"/>
      <c r="F9" s="41"/>
      <c r="G9" s="45"/>
      <c r="H9" s="45"/>
    </row>
    <row r="10" spans="1:17" x14ac:dyDescent="0.2">
      <c r="A10" s="41"/>
      <c r="B10" s="42"/>
      <c r="C10" s="42"/>
      <c r="D10" s="41"/>
      <c r="E10" s="41"/>
      <c r="F10" s="41"/>
      <c r="G10" s="41"/>
      <c r="H10" s="41"/>
      <c r="L10" s="28"/>
    </row>
    <row r="11" spans="1:17" ht="15" x14ac:dyDescent="0.25">
      <c r="A11" s="41"/>
      <c r="B11" s="42"/>
      <c r="C11" s="42"/>
      <c r="D11" s="41"/>
      <c r="E11" s="41"/>
      <c r="F11" s="41"/>
      <c r="G11" s="41"/>
      <c r="H11" s="41"/>
      <c r="L11" s="32"/>
      <c r="Q11" s="28"/>
    </row>
    <row r="12" spans="1:17" x14ac:dyDescent="0.2">
      <c r="A12" s="41"/>
      <c r="B12" s="42"/>
      <c r="C12" s="42"/>
      <c r="D12" s="41"/>
      <c r="E12" s="41"/>
      <c r="F12" s="41"/>
      <c r="G12" s="41"/>
      <c r="H12" s="41"/>
    </row>
    <row r="13" spans="1:17" x14ac:dyDescent="0.2">
      <c r="A13" s="41"/>
      <c r="B13" s="42"/>
      <c r="C13" s="42"/>
      <c r="D13" s="41"/>
      <c r="E13" s="41"/>
      <c r="F13" s="41"/>
      <c r="G13" s="41"/>
      <c r="H13" s="41"/>
    </row>
    <row r="14" spans="1:17" ht="15" x14ac:dyDescent="0.25">
      <c r="A14" s="41"/>
      <c r="B14" s="42"/>
      <c r="C14" s="42"/>
      <c r="D14" s="41"/>
      <c r="E14" s="41"/>
      <c r="F14" s="41"/>
      <c r="G14" s="41"/>
      <c r="H14" s="41"/>
      <c r="M14" s="32"/>
    </row>
    <row r="15" spans="1:17" x14ac:dyDescent="0.2">
      <c r="A15" s="41"/>
      <c r="B15" s="42"/>
      <c r="C15" s="42"/>
      <c r="D15" s="41"/>
      <c r="E15" s="41"/>
      <c r="F15" s="41"/>
      <c r="G15" s="41"/>
      <c r="H15" s="41"/>
    </row>
    <row r="16" spans="1:17" x14ac:dyDescent="0.2">
      <c r="A16" s="41"/>
      <c r="B16" s="42"/>
      <c r="C16" s="42"/>
      <c r="D16" s="41"/>
      <c r="E16" s="41"/>
      <c r="F16" s="41"/>
      <c r="G16" s="41"/>
      <c r="H16" s="41"/>
    </row>
    <row r="17" spans="1:13" ht="15" x14ac:dyDescent="0.25">
      <c r="A17" s="41"/>
      <c r="B17" s="42"/>
      <c r="C17" s="42"/>
      <c r="D17" s="41"/>
      <c r="E17" s="41"/>
      <c r="F17" s="41"/>
      <c r="G17" s="41"/>
      <c r="H17" s="41"/>
      <c r="M17" s="32"/>
    </row>
    <row r="18" spans="1:13" x14ac:dyDescent="0.2">
      <c r="A18" s="41"/>
      <c r="B18" s="42"/>
      <c r="C18" s="42"/>
      <c r="D18" s="41"/>
      <c r="E18" s="41"/>
      <c r="F18" s="41"/>
      <c r="G18" s="41"/>
      <c r="H18" s="41"/>
    </row>
    <row r="19" spans="1:13" ht="15" x14ac:dyDescent="0.25">
      <c r="A19" s="41"/>
      <c r="B19" s="42"/>
      <c r="C19" s="42"/>
      <c r="D19" s="41"/>
      <c r="E19" s="41"/>
      <c r="F19" s="41"/>
      <c r="G19" s="41"/>
      <c r="H19" s="41"/>
      <c r="M19" s="32"/>
    </row>
    <row r="20" spans="1:13" ht="15" x14ac:dyDescent="0.25">
      <c r="A20" s="41"/>
      <c r="B20" s="42"/>
      <c r="C20" s="42"/>
      <c r="D20" s="41"/>
      <c r="E20" s="41"/>
      <c r="F20" s="41"/>
      <c r="G20" s="41"/>
      <c r="H20" s="41"/>
      <c r="M20" s="32"/>
    </row>
    <row r="21" spans="1:13" ht="15" x14ac:dyDescent="0.25">
      <c r="A21" s="41"/>
      <c r="B21" s="42"/>
      <c r="C21" s="42"/>
      <c r="D21" s="41"/>
      <c r="E21" s="41"/>
      <c r="F21" s="41"/>
      <c r="G21" s="41"/>
      <c r="H21" s="41"/>
      <c r="M21" s="32"/>
    </row>
    <row r="22" spans="1:13" ht="15" x14ac:dyDescent="0.25">
      <c r="A22" s="41"/>
      <c r="B22" s="42"/>
      <c r="C22" s="42"/>
      <c r="D22" s="41"/>
      <c r="E22" s="41"/>
      <c r="F22" s="41"/>
      <c r="G22" s="41"/>
      <c r="H22" s="41"/>
      <c r="M22" s="32"/>
    </row>
    <row r="23" spans="1:13" ht="15" x14ac:dyDescent="0.25">
      <c r="A23" s="41"/>
      <c r="B23" s="42"/>
      <c r="C23" s="42"/>
      <c r="D23" s="41"/>
      <c r="E23" s="41"/>
      <c r="F23" s="41"/>
      <c r="G23" s="41"/>
      <c r="H23" s="41"/>
      <c r="M23" s="32"/>
    </row>
    <row r="24" spans="1:13" ht="15" x14ac:dyDescent="0.25">
      <c r="A24" s="41"/>
      <c r="B24" s="42"/>
      <c r="C24" s="42"/>
      <c r="D24" s="41"/>
      <c r="E24" s="41"/>
      <c r="F24" s="41"/>
      <c r="G24" s="41"/>
      <c r="H24" s="41"/>
      <c r="M24" s="32"/>
    </row>
    <row r="25" spans="1:13" ht="15" x14ac:dyDescent="0.25">
      <c r="A25" s="41"/>
      <c r="B25" s="42"/>
      <c r="C25" s="42"/>
      <c r="D25" s="41"/>
      <c r="E25" s="41"/>
      <c r="F25" s="41"/>
      <c r="G25" s="41"/>
      <c r="H25" s="41"/>
      <c r="M25" s="32"/>
    </row>
    <row r="26" spans="1:13" ht="15" x14ac:dyDescent="0.25">
      <c r="A26" s="41"/>
      <c r="B26" s="42"/>
      <c r="C26" s="42"/>
      <c r="D26" s="41"/>
      <c r="E26" s="41"/>
      <c r="F26" s="41"/>
      <c r="G26" s="41"/>
      <c r="H26" s="41"/>
      <c r="M26" s="32"/>
    </row>
    <row r="27" spans="1:13" ht="57.75" customHeight="1" thickBot="1" x14ac:dyDescent="0.3">
      <c r="A27" s="44"/>
      <c r="B27" s="46"/>
      <c r="C27" s="46"/>
      <c r="D27" s="44"/>
      <c r="E27" s="44"/>
      <c r="F27" s="44"/>
      <c r="G27" s="41"/>
      <c r="H27" s="41"/>
      <c r="M27" s="32"/>
    </row>
    <row r="28" spans="1:13" ht="26.25" customHeight="1" thickTop="1" thickBot="1" x14ac:dyDescent="0.3">
      <c r="A28" s="189" t="s">
        <v>84</v>
      </c>
      <c r="B28" s="190"/>
      <c r="C28" s="190"/>
      <c r="D28" s="49" t="s">
        <v>58</v>
      </c>
      <c r="E28" s="50" t="s">
        <v>66</v>
      </c>
      <c r="F28" s="51" t="s">
        <v>7</v>
      </c>
      <c r="G28" s="50" t="s">
        <v>70</v>
      </c>
      <c r="H28" s="51" t="s">
        <v>71</v>
      </c>
      <c r="I28" s="28"/>
      <c r="M28" s="32"/>
    </row>
    <row r="29" spans="1:13" s="34" customFormat="1" ht="29.25" customHeight="1" thickBot="1" x14ac:dyDescent="0.3">
      <c r="A29" s="191" t="s">
        <v>72</v>
      </c>
      <c r="B29" s="192"/>
      <c r="C29" s="192"/>
      <c r="D29" s="47">
        <f>Projects!N6+Projects!N7+Projects!N8+Projects!N9+Projects!N11+Projects!N13+Projects!N16+Projects!N17+Projects!N18+Projects!N19+Projects!N21+Projects!N22+Projects!N24+Projects!N29+Projects!N30+Projects!N31+Projects!N32+Projects!N34+Projects!N35+Projects!N38</f>
        <v>7499.6440000000002</v>
      </c>
      <c r="E29" s="47">
        <f>Projects!O6+Projects!O7+Projects!O8+Projects!O9+Projects!O11+Projects!O13+Projects!O16+Projects!O17+Projects!O18+Projects!O19+Projects!O21+Projects!O22+Projects!O24+Projects!O29+Projects!O30+Projects!O31+Projects!O32+Projects!O34+Projects!O35+Projects!O38</f>
        <v>7203.1559999999999</v>
      </c>
      <c r="F29" s="48">
        <f>E29/D29</f>
        <v>0.96046639013798518</v>
      </c>
      <c r="G29" s="47">
        <f>Projects!Q6+Projects!Q7+Projects!Q8+Projects!Q9+Projects!Q11+Projects!Q13+Projects!Q16+Projects!Q17+Projects!Q18+Projects!Q19+Projects!Q21+Projects!Q22+Projects!Q24+Projects!Q29+Projects!Q30+Projects!Q31+Projects!Q32+Projects!Q34+Projects!Q35+Projects!Q38</f>
        <v>6924.5895</v>
      </c>
      <c r="H29" s="48">
        <f>G29/D29</f>
        <v>0.92332242703787004</v>
      </c>
      <c r="I29" s="33"/>
      <c r="J29" s="33"/>
      <c r="M29" s="35"/>
    </row>
    <row r="30" spans="1:13" s="34" customFormat="1" ht="26.25" customHeight="1" thickBot="1" x14ac:dyDescent="0.3">
      <c r="A30" s="191" t="s">
        <v>73</v>
      </c>
      <c r="B30" s="192"/>
      <c r="C30" s="192"/>
      <c r="D30" s="47">
        <f>Projects!N5-'Total &amp; Graph'!D29</f>
        <v>6566.1080000000002</v>
      </c>
      <c r="E30" s="47">
        <f>Projects!O5-'Total &amp; Graph'!E29</f>
        <v>4546.5029999999997</v>
      </c>
      <c r="F30" s="48">
        <f>E30/D30</f>
        <v>0.69241977134704447</v>
      </c>
      <c r="G30" s="47">
        <f>Projects!Q5-'Total &amp; Graph'!G29</f>
        <v>3367.92</v>
      </c>
      <c r="H30" s="48">
        <f>G30/D30</f>
        <v>0.51292485594205883</v>
      </c>
      <c r="I30" s="33"/>
      <c r="J30" s="33"/>
      <c r="M30" s="35"/>
    </row>
    <row r="31" spans="1:13" s="34" customFormat="1" ht="26.25" customHeight="1" thickBot="1" x14ac:dyDescent="0.3">
      <c r="A31" s="193" t="s">
        <v>74</v>
      </c>
      <c r="B31" s="194"/>
      <c r="C31" s="194"/>
      <c r="D31" s="52">
        <f>SUM(D29:D30)</f>
        <v>14065.752</v>
      </c>
      <c r="E31" s="52">
        <f>SUM(E29:E30)</f>
        <v>11749.659</v>
      </c>
      <c r="F31" s="53">
        <f>E31/D31</f>
        <v>0.83533813193919526</v>
      </c>
      <c r="G31" s="52">
        <f>SUM(G29:G30)</f>
        <v>10292.5095</v>
      </c>
      <c r="H31" s="53">
        <f>G31/D31</f>
        <v>0.7317425687584993</v>
      </c>
      <c r="I31" s="33"/>
      <c r="J31" s="33"/>
      <c r="L31" s="36"/>
    </row>
    <row r="32" spans="1:13" ht="13.5" thickTop="1" x14ac:dyDescent="0.2">
      <c r="L32" s="31"/>
    </row>
    <row r="34" spans="2:4" x14ac:dyDescent="0.2">
      <c r="D34" s="28"/>
    </row>
    <row r="45" spans="2:4" x14ac:dyDescent="0.2">
      <c r="B45" s="21"/>
      <c r="C45" s="21"/>
    </row>
    <row r="46" spans="2:4" ht="20.25" customHeight="1" x14ac:dyDescent="0.2">
      <c r="B46" s="21"/>
      <c r="C46" s="21"/>
    </row>
    <row r="47" spans="2:4" x14ac:dyDescent="0.2">
      <c r="B47" s="21"/>
      <c r="C47" s="21"/>
    </row>
  </sheetData>
  <sheetProtection formatCells="0" formatColumns="0" formatRows="0"/>
  <mergeCells count="10">
    <mergeCell ref="A31:C31"/>
    <mergeCell ref="D1:F1"/>
    <mergeCell ref="D2:F2"/>
    <mergeCell ref="D3:F3"/>
    <mergeCell ref="D4:F4"/>
    <mergeCell ref="G4:H4"/>
    <mergeCell ref="A5:C6"/>
    <mergeCell ref="A28:C28"/>
    <mergeCell ref="A29:C29"/>
    <mergeCell ref="A30:C30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Windows User</cp:lastModifiedBy>
  <cp:lastPrinted>2020-12-05T05:05:03Z</cp:lastPrinted>
  <dcterms:created xsi:type="dcterms:W3CDTF">2016-04-23T16:18:20Z</dcterms:created>
  <dcterms:modified xsi:type="dcterms:W3CDTF">2020-12-12T04:54:51Z</dcterms:modified>
</cp:coreProperties>
</file>