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M24" i="1" l="1"/>
  <c r="L35" i="1" l="1"/>
  <c r="Q41" i="1" l="1"/>
  <c r="O41" i="1"/>
  <c r="J41" i="1"/>
  <c r="N40" i="1"/>
  <c r="P40" i="1" s="1"/>
  <c r="R40" i="1" l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N12" i="1" l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R17" i="1" l="1"/>
  <c r="N41" i="1"/>
  <c r="N5" i="1" s="1"/>
  <c r="D29" i="2"/>
  <c r="N45" i="1"/>
  <c r="N44" i="1"/>
  <c r="P13" i="1"/>
  <c r="R13" i="1"/>
  <c r="D30" i="2" l="1"/>
  <c r="D31" i="2" s="1"/>
  <c r="R41" i="1"/>
  <c r="P41" i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<sst xmlns="http://schemas.openxmlformats.org/spreadsheetml/2006/main" count="268" uniqueCount="162">
  <si>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</si>
  <si>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</si>
  <si>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</si>
  <si>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</si>
  <si>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</si>
  <si>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</si>
  <si>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</si>
  <si>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</si>
  <si>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</si>
  <si>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</si>
  <si>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</si>
  <si>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</si>
  <si>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</si>
  <si>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</si>
  <si>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</si>
  <si>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</si>
  <si>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</si>
  <si>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</si>
  <si>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</si>
  <si>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</si>
  <si>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</si>
  <si>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</si>
  <si>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</si>
  <si>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</si>
  <si>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</si>
  <si>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</si>
  <si>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</si>
  <si>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</si>
  <si>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</si>
  <si>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</si>
  <si>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</si>
  <si>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</si>
  <si>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</si>
  <si>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</si>
  <si>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</si>
  <si>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</si>
  <si>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</si>
  <si>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</si>
  <si>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</si>
  <si>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</si>
  <si>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</si>
  <si>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</si>
  <si>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</si>
  <si>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</si>
  <si>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</si>
  <si>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</si>
  <si>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</si>
  <si>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</si>
  <si>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</si>
  <si>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</si>
  <si>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</si>
  <si>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</si>
  <si>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</si>
  <si>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</si>
  <si>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</si>
  <si>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</si>
  <si>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</si>
  <si>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</si>
  <si>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</si>
  <si>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</si>
  <si>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</si>
  <si>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</si>
  <si>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</si>
  <si>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</si>
  <si>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</si>
  <si>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</si>
  <si>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</si>
  <si>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</si>
  <si>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</si>
  <si>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</si>
  <si>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</si>
  <si>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</si>
  <si>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</si>
  <si>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</si>
  <si>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</si>
  <si>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</si>
  <si>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</si>
  <si>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</si>
  <si>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</si>
  <si>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</si>
  <si>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</si>
  <si>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</si>
  <si>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</si>
  <si>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</si>
  <si>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</si>
  <si>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</si>
  <si>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</si>
  <si>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</si>
  <si>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</si>
  <si>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</si>
  <si>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</si>
  <si>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</si>
  <si>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</si>
  <si>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</si>
  <si>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</si>
  <si>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</si>
  <si>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</si>
  <si>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</si>
  <si>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</si>
  <si>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</si>
  <si>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</si>
  <si>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</si>
  <si>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</si>
  <si>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</si>
  <si>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</si>
  <si>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</si>
  <si>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</si>
  <si>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</si>
  <si>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</si>
  <si>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</si>
  <si>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</si>
  <si>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</si>
  <si>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</si>
  <si>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</si>
  <si>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</si>
  <si>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</si>
  <si>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</si>
  <si>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</si>
  <si>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</si>
  <si>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</si>
  <si>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</si>
  <si>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</si>
  <si>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</si>
  <si>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</si>
  <si>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</si>
  <si>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</si>
  <si>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</si>
  <si>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</si>
  <si>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</si>
  <si>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</si>
  <si>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</si>
  <si>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</si>
  <si>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</si>
  <si>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</si>
  <si>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</si>
  <si>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</si>
  <si>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</si>
  <si>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</si>
  <si>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</si>
  <si>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</si>
  <si>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</si>
  <si>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</si>
  <si>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</si>
  <si>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</si>
  <si>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</si>
  <si>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</si>
  <si>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</si>
  <si>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</si>
  <si>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</si>
  <si>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</si>
  <si>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</si>
  <si>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</si>
  <si>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</si>
  <si>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</si>
  <si>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</si>
  <si>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</si>
  <si>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</si>
  <si>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</si>
  <si>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</si>
  <si>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</si>
  <si>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</si>
  <si>
    <t>21/11/2020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</si>
</sst>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14610.432000000001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11464.715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9646.8940000000002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W38" sqref="W38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6" style="9" customWidth="1"/>
    <col min="7" max="8" width="16" style="8" hidden="1" customWidth="1"/>
    <col min="9" max="13" width="16" style="1" hidden="1" customWidth="1"/>
    <col min="14" max="14" width="14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72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s="75" customFormat="1" ht="27" customHeight="1" thickBot="1" x14ac:dyDescent="0.35">
      <c r="A2" s="176" t="s">
        <v>105</v>
      </c>
      <c r="B2" s="176"/>
      <c r="C2" s="175" t="s">
        <v>147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07"/>
      <c r="R2" s="177" t="s">
        <v>161</v>
      </c>
      <c r="S2" s="177"/>
    </row>
    <row r="3" spans="1:23" ht="26.25" customHeight="1" thickTop="1" thickBot="1" x14ac:dyDescent="0.25">
      <c r="A3" s="173" t="s">
        <v>59</v>
      </c>
      <c r="B3" s="173" t="s">
        <v>86</v>
      </c>
      <c r="C3" s="174" t="s">
        <v>87</v>
      </c>
      <c r="D3" s="174" t="s">
        <v>0</v>
      </c>
      <c r="E3" s="174" t="s">
        <v>1</v>
      </c>
      <c r="F3" s="174" t="s">
        <v>2</v>
      </c>
      <c r="G3" s="174" t="s">
        <v>3</v>
      </c>
      <c r="H3" s="174" t="s">
        <v>4</v>
      </c>
      <c r="I3" s="181" t="s">
        <v>129</v>
      </c>
      <c r="J3" s="181"/>
      <c r="K3" s="182"/>
      <c r="L3" s="186" t="s">
        <v>79</v>
      </c>
      <c r="M3" s="182"/>
      <c r="N3" s="174" t="s">
        <v>58</v>
      </c>
      <c r="O3" s="174" t="s">
        <v>6</v>
      </c>
      <c r="P3" s="174" t="s">
        <v>76</v>
      </c>
      <c r="Q3" s="174" t="s">
        <v>8</v>
      </c>
      <c r="R3" s="174" t="s">
        <v>9</v>
      </c>
      <c r="S3" s="174" t="s">
        <v>5</v>
      </c>
    </row>
    <row r="4" spans="1:23" ht="29.25" customHeight="1" thickTop="1" thickBot="1" x14ac:dyDescent="0.25">
      <c r="A4" s="173"/>
      <c r="B4" s="173"/>
      <c r="C4" s="174"/>
      <c r="D4" s="174"/>
      <c r="E4" s="174"/>
      <c r="F4" s="174"/>
      <c r="G4" s="174"/>
      <c r="H4" s="174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74"/>
      <c r="O4" s="174"/>
      <c r="P4" s="174"/>
      <c r="Q4" s="174"/>
      <c r="R4" s="174"/>
      <c r="S4" s="174"/>
    </row>
    <row r="5" spans="1:23" ht="27" customHeight="1" thickTop="1" x14ac:dyDescent="0.2">
      <c r="A5" s="183" t="s">
        <v>60</v>
      </c>
      <c r="B5" s="184"/>
      <c r="C5" s="185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0</v>
      </c>
      <c r="L5" s="59">
        <f t="shared" si="0"/>
        <v>-156.38200000000001</v>
      </c>
      <c r="M5" s="59">
        <f t="shared" si="0"/>
        <v>156.381</v>
      </c>
      <c r="N5" s="59">
        <f>N41</f>
        <v>14610.432000000001</v>
      </c>
      <c r="O5" s="59">
        <f t="shared" si="0"/>
        <v>11464.715</v>
      </c>
      <c r="P5" s="60">
        <f>O5/N5</f>
        <v>0.78469377223069103</v>
      </c>
      <c r="Q5" s="59">
        <f>Q41</f>
        <v>9646.8940000000002</v>
      </c>
      <c r="R5" s="60">
        <f>Q5/N5</f>
        <v>0.66027438476836275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25.198</v>
      </c>
      <c r="P6" s="69">
        <f>O6/N6</f>
        <v>0.50395999999999996</v>
      </c>
      <c r="Q6" s="65">
        <v>20.292000000000002</v>
      </c>
      <c r="R6" s="64">
        <f>Q6/N6</f>
        <v>0.40584000000000003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120.43</v>
      </c>
      <c r="P7" s="69">
        <f>O7/N7</f>
        <v>0.80286666666666673</v>
      </c>
      <c r="Q7" s="65">
        <v>106.648</v>
      </c>
      <c r="R7" s="64">
        <f>Q7/N7</f>
        <v>0.71098666666666666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243.14099999999999</v>
      </c>
      <c r="P8" s="69">
        <f t="shared" ref="P8:P31" si="2">O8/N8</f>
        <v>0.95349411764705883</v>
      </c>
      <c r="Q8" s="65">
        <v>174.51599999999999</v>
      </c>
      <c r="R8" s="64">
        <f t="shared" ref="R8:R31" si="3">Q8/N8</f>
        <v>0.68437647058823525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35.420999999999999</v>
      </c>
      <c r="P9" s="69">
        <f t="shared" si="2"/>
        <v>0.72764436409950894</v>
      </c>
      <c r="Q9" s="65">
        <v>30.312000000000001</v>
      </c>
      <c r="R9" s="64">
        <f t="shared" si="3"/>
        <v>0.62269150968590148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1673.4829999999999</v>
      </c>
      <c r="P10" s="69">
        <f t="shared" si="2"/>
        <v>0.8820804343242673</v>
      </c>
      <c r="Q10" s="65">
        <v>1312.59</v>
      </c>
      <c r="R10" s="64">
        <f t="shared" si="3"/>
        <v>0.6918564199873497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30.202999999999999</v>
      </c>
      <c r="R11" s="64">
        <f t="shared" si="3"/>
        <v>0.50338333333333329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55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4.625</v>
      </c>
      <c r="R13" s="64">
        <f>Q13/N13</f>
        <v>0.46250000000000002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127.497</v>
      </c>
      <c r="R14" s="64">
        <f t="shared" si="3"/>
        <v>0.60553687450131088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75.031000000000006</v>
      </c>
      <c r="R16" s="140">
        <f t="shared" si="3"/>
        <v>0.9378875000000001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>
        <v>-2.4550000000000001</v>
      </c>
      <c r="M17" s="124"/>
      <c r="N17" s="125">
        <f t="shared" si="1"/>
        <v>149.54500000000002</v>
      </c>
      <c r="O17" s="126">
        <v>104.02800000000001</v>
      </c>
      <c r="P17" s="127">
        <f t="shared" si="2"/>
        <v>0.69563007790297227</v>
      </c>
      <c r="Q17" s="126">
        <v>101.184</v>
      </c>
      <c r="R17" s="128">
        <f>Q17/N17</f>
        <v>0.67661239091912129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144.078</v>
      </c>
      <c r="P18" s="69">
        <f t="shared" si="2"/>
        <v>0.96052000000000004</v>
      </c>
      <c r="Q18" s="65">
        <v>119.48699999999999</v>
      </c>
      <c r="R18" s="64">
        <f t="shared" si="3"/>
        <v>0.79657999999999995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336.43099999999998</v>
      </c>
      <c r="P19" s="69">
        <f t="shared" si="2"/>
        <v>0.96123142857142851</v>
      </c>
      <c r="Q19" s="65">
        <v>331.10399999999998</v>
      </c>
      <c r="R19" s="64">
        <f t="shared" si="3"/>
        <v>0.9460114285714285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696.58299999999997</v>
      </c>
      <c r="P20" s="69">
        <f t="shared" si="2"/>
        <v>0.71637942914499275</v>
      </c>
      <c r="Q20" s="65">
        <v>297.67399999999998</v>
      </c>
      <c r="R20" s="64">
        <f t="shared" si="3"/>
        <v>0.30613369862788292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33.335999999999999</v>
      </c>
      <c r="P21" s="69">
        <f t="shared" si="2"/>
        <v>0.66671999999999998</v>
      </c>
      <c r="Q21" s="65">
        <v>13.021000000000001</v>
      </c>
      <c r="R21" s="69">
        <f t="shared" si="3"/>
        <v>0.26042000000000004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>
        <v>65</v>
      </c>
      <c r="N22" s="68">
        <f t="shared" si="1"/>
        <v>126</v>
      </c>
      <c r="O22" s="65">
        <v>120.553</v>
      </c>
      <c r="P22" s="69">
        <f t="shared" si="2"/>
        <v>0.95676984126984121</v>
      </c>
      <c r="Q22" s="65">
        <v>80.849999999999994</v>
      </c>
      <c r="R22" s="69">
        <f t="shared" si="3"/>
        <v>0.64166666666666661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347.09899999999999</v>
      </c>
      <c r="P23" s="69">
        <f t="shared" si="2"/>
        <v>0.40683927985372031</v>
      </c>
      <c r="Q23" s="65">
        <v>212.363</v>
      </c>
      <c r="R23" s="64">
        <f t="shared" si="3"/>
        <v>0.24891345116976887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f>66.747+2.455</f>
        <v>69.201999999999998</v>
      </c>
      <c r="N24" s="68">
        <f t="shared" si="1"/>
        <v>209.72300000000001</v>
      </c>
      <c r="O24" s="65">
        <v>207.25800000000001</v>
      </c>
      <c r="P24" s="69">
        <f t="shared" si="2"/>
        <v>0.98824640120539953</v>
      </c>
      <c r="Q24" s="65">
        <v>204.22900000000001</v>
      </c>
      <c r="R24" s="64">
        <f t="shared" si="3"/>
        <v>0.97380354086104048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266.529</v>
      </c>
      <c r="P25" s="69">
        <f t="shared" si="2"/>
        <v>0.55113523573200984</v>
      </c>
      <c r="Q25" s="65">
        <v>239.12</v>
      </c>
      <c r="R25" s="64">
        <f t="shared" si="3"/>
        <v>0.49445822994210087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153.10300000000001</v>
      </c>
      <c r="P27" s="69">
        <f t="shared" si="2"/>
        <v>0.74830400782013695</v>
      </c>
      <c r="Q27" s="65">
        <v>133.529</v>
      </c>
      <c r="R27" s="64">
        <f t="shared" si="3"/>
        <v>0.6526344086021505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21.218</v>
      </c>
      <c r="R28" s="64">
        <f t="shared" si="3"/>
        <v>4.1182407515236205E-2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8.9629999999999992</v>
      </c>
      <c r="P30" s="139">
        <f t="shared" si="2"/>
        <v>0.35851999999999995</v>
      </c>
      <c r="Q30" s="143">
        <v>8.6440000000000001</v>
      </c>
      <c r="R30" s="140">
        <f t="shared" si="3"/>
        <v>0.34576000000000001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>
        <v>8.5</v>
      </c>
      <c r="N31" s="125">
        <f>I31+M31+L31+K31+J31</f>
        <v>43.5</v>
      </c>
      <c r="O31" s="142">
        <v>32.244</v>
      </c>
      <c r="P31" s="127">
        <f t="shared" si="2"/>
        <v>0.74124137931034484</v>
      </c>
      <c r="Q31" s="142">
        <v>31.587</v>
      </c>
      <c r="R31" s="128">
        <f t="shared" si="3"/>
        <v>0.72613793103448276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633.79600000000005</v>
      </c>
      <c r="P33" s="69">
        <f t="shared" si="6"/>
        <v>0.89283893016428462</v>
      </c>
      <c r="Q33" s="66">
        <v>475.041</v>
      </c>
      <c r="R33" s="64">
        <f t="shared" si="7"/>
        <v>0.66919813035136211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f>-15-73.5</f>
        <v>-88.5</v>
      </c>
      <c r="M35" s="99"/>
      <c r="N35" s="100">
        <f t="shared" si="5"/>
        <v>91.5</v>
      </c>
      <c r="O35" s="99">
        <v>72.340999999999994</v>
      </c>
      <c r="P35" s="101">
        <f t="shared" si="8"/>
        <v>0.79061202185792345</v>
      </c>
      <c r="Q35" s="99">
        <v>68.600999999999999</v>
      </c>
      <c r="R35" s="102">
        <f t="shared" si="9"/>
        <v>0.74973770491803282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4.2320000000000002</v>
      </c>
      <c r="R37" s="64">
        <f t="shared" si="11"/>
        <v>0.12447058823529412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/>
      <c r="L38" s="146"/>
      <c r="M38" s="146"/>
      <c r="N38" s="108">
        <f>I38+M38+L38+K38+J38</f>
        <v>5856.6450000000004</v>
      </c>
      <c r="O38" s="86">
        <v>5525.7920000000004</v>
      </c>
      <c r="P38" s="81">
        <f t="shared" si="10"/>
        <v>0.94350810062757773</v>
      </c>
      <c r="Q38" s="86">
        <v>5130.674</v>
      </c>
      <c r="R38" s="82">
        <f t="shared" si="11"/>
        <v>0.87604319537892417</v>
      </c>
      <c r="S38" s="151"/>
    </row>
    <row r="39" spans="1:19" ht="39" customHeight="1" x14ac:dyDescent="0.2">
      <c r="A39" s="147">
        <v>34</v>
      </c>
      <c r="B39" s="170" t="s">
        <v>157</v>
      </c>
      <c r="C39" s="148" t="s">
        <v>158</v>
      </c>
      <c r="D39" s="149"/>
      <c r="E39" s="149"/>
      <c r="F39" s="169" t="s">
        <v>104</v>
      </c>
      <c r="G39" s="112" t="s">
        <v>14</v>
      </c>
      <c r="H39" s="167" t="s">
        <v>139</v>
      </c>
      <c r="I39" s="166"/>
      <c r="J39" s="164">
        <v>77</v>
      </c>
      <c r="K39" s="163"/>
      <c r="L39" s="163"/>
      <c r="M39" s="160"/>
      <c r="N39" s="159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30.728000000000002</v>
      </c>
      <c r="R39" s="82">
        <f t="shared" ref="R39" si="14">Q39/N39</f>
        <v>0.39906493506493507</v>
      </c>
      <c r="S39" s="157"/>
    </row>
    <row r="40" spans="1:19" ht="39" customHeight="1" thickBot="1" x14ac:dyDescent="0.25">
      <c r="A40" s="147">
        <v>35</v>
      </c>
      <c r="B40" s="153" t="s">
        <v>159</v>
      </c>
      <c r="C40" s="171" t="s">
        <v>160</v>
      </c>
      <c r="D40" s="149"/>
      <c r="E40" s="149"/>
      <c r="F40" s="152" t="s">
        <v>104</v>
      </c>
      <c r="G40" s="112" t="s">
        <v>14</v>
      </c>
      <c r="H40" s="168" t="s">
        <v>139</v>
      </c>
      <c r="I40" s="165"/>
      <c r="J40" s="114">
        <v>462</v>
      </c>
      <c r="K40" s="162"/>
      <c r="L40" s="162"/>
      <c r="M40" s="161"/>
      <c r="N40" s="158">
        <f>I40+M40+L40+K40+J40</f>
        <v>462</v>
      </c>
      <c r="O40" s="86">
        <v>10</v>
      </c>
      <c r="P40" s="81">
        <f>O40/N40</f>
        <v>2.1645021645021644E-2</v>
      </c>
      <c r="Q40" s="86">
        <v>0</v>
      </c>
      <c r="R40" s="82">
        <f t="shared" ref="R40" si="15">Q40/N40</f>
        <v>0</v>
      </c>
      <c r="S40" s="156"/>
    </row>
    <row r="41" spans="1:19" ht="27.75" customHeight="1" thickBot="1" x14ac:dyDescent="0.25">
      <c r="A41" s="178" t="s">
        <v>57</v>
      </c>
      <c r="B41" s="179"/>
      <c r="C41" s="179"/>
      <c r="D41" s="179"/>
      <c r="E41" s="179"/>
      <c r="F41" s="180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K41:M41" si="16">SUM(K28:K36)+SUM(K6:K27)</f>
        <v>0</v>
      </c>
      <c r="L41" s="71">
        <f t="shared" si="16"/>
        <v>-156.38200000000001</v>
      </c>
      <c r="M41" s="71">
        <f t="shared" si="16"/>
        <v>156.381</v>
      </c>
      <c r="N41" s="71">
        <f>SUM(N6:N40)</f>
        <v>14610.432000000001</v>
      </c>
      <c r="O41" s="71">
        <f>SUM(O6:O40)</f>
        <v>11464.715</v>
      </c>
      <c r="P41" s="72">
        <f>O41/N41</f>
        <v>0.78469377223069103</v>
      </c>
      <c r="Q41" s="71">
        <f>SUM(Q28:Q40)+SUM(Q6:Q27)</f>
        <v>9646.8940000000002</v>
      </c>
      <c r="R41" s="72">
        <f>Q41/N41</f>
        <v>0.66027438476836275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E38" sqref="E38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95" t="s">
        <v>62</v>
      </c>
      <c r="E1" s="195"/>
      <c r="F1" s="195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95" t="s">
        <v>63</v>
      </c>
      <c r="E2" s="195"/>
      <c r="F2" s="195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95" t="s">
        <v>64</v>
      </c>
      <c r="E3" s="195"/>
      <c r="F3" s="195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96" t="s">
        <v>146</v>
      </c>
      <c r="E4" s="196"/>
      <c r="F4" s="196"/>
      <c r="G4" s="187" t="s">
        <v>105</v>
      </c>
      <c r="H4" s="187"/>
      <c r="I4" s="23"/>
      <c r="J4" s="23"/>
    </row>
    <row r="5" spans="1:17" s="25" customFormat="1" ht="43.5" customHeight="1" thickTop="1" thickBot="1" x14ac:dyDescent="0.3">
      <c r="A5" s="188" t="s">
        <v>85</v>
      </c>
      <c r="B5" s="188"/>
      <c r="C5" s="188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88"/>
      <c r="B6" s="188"/>
      <c r="C6" s="188"/>
      <c r="D6" s="39">
        <f>Projects!N5</f>
        <v>14610.432000000001</v>
      </c>
      <c r="E6" s="39">
        <f>Projects!O5</f>
        <v>11464.715</v>
      </c>
      <c r="F6" s="40">
        <f>E6/D6</f>
        <v>0.78469377223069103</v>
      </c>
      <c r="G6" s="39">
        <f>Projects!Q5</f>
        <v>9646.8940000000002</v>
      </c>
      <c r="H6" s="40">
        <f>G6/D6</f>
        <v>0.66027438476836275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89" t="s">
        <v>84</v>
      </c>
      <c r="B28" s="190"/>
      <c r="C28" s="190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91" t="s">
        <v>72</v>
      </c>
      <c r="B29" s="192"/>
      <c r="C29" s="192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7394.71</v>
      </c>
      <c r="F29" s="48">
        <f>E29/D29</f>
        <v>0.91806788729582589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6718.2790000000005</v>
      </c>
      <c r="H29" s="48">
        <f>G29/D29</f>
        <v>0.83408763937922026</v>
      </c>
      <c r="I29" s="33"/>
      <c r="J29" s="33"/>
      <c r="M29" s="35"/>
    </row>
    <row r="30" spans="1:13" s="34" customFormat="1" ht="26.25" customHeight="1" thickBot="1" x14ac:dyDescent="0.3">
      <c r="A30" s="191" t="s">
        <v>73</v>
      </c>
      <c r="B30" s="192"/>
      <c r="C30" s="192"/>
      <c r="D30" s="47">
        <f>Projects!N5-'Total &amp; Graph'!D29</f>
        <v>6555.7880000000005</v>
      </c>
      <c r="E30" s="47">
        <f>Projects!O5-'Total &amp; Graph'!E29</f>
        <v>4070.0050000000001</v>
      </c>
      <c r="F30" s="48">
        <f>E30/D30</f>
        <v>0.62082620731481852</v>
      </c>
      <c r="G30" s="47">
        <f>Projects!Q5-'Total &amp; Graph'!G29</f>
        <v>2928.6149999999998</v>
      </c>
      <c r="H30" s="48">
        <f>G30/D30</f>
        <v>0.44672204165235357</v>
      </c>
      <c r="I30" s="33"/>
      <c r="J30" s="33"/>
      <c r="M30" s="35"/>
    </row>
    <row r="31" spans="1:13" s="34" customFormat="1" ht="26.25" customHeight="1" thickBot="1" x14ac:dyDescent="0.3">
      <c r="A31" s="193" t="s">
        <v>74</v>
      </c>
      <c r="B31" s="194"/>
      <c r="C31" s="194"/>
      <c r="D31" s="52">
        <f>SUM(D29:D30)</f>
        <v>14610.432000000001</v>
      </c>
      <c r="E31" s="52">
        <f>SUM(E29:E30)</f>
        <v>11464.715</v>
      </c>
      <c r="F31" s="53">
        <f>E31/D31</f>
        <v>0.78469377223069103</v>
      </c>
      <c r="G31" s="52">
        <f>SUM(G29:G30)</f>
        <v>9646.8940000000002</v>
      </c>
      <c r="H31" s="53">
        <f>G31/D31</f>
        <v>0.66027438476836275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2020-10-31T08:54:55Z</cp:lastPrinted>
  <dcterms:created xsi:type="dcterms:W3CDTF">2016-04-23T16:18:20Z</dcterms:created>
  <dcterms:modified xsi:type="dcterms:W3CDTF">2020-11-21T05:47:43Z</dcterms:modified>
</cp:coreProperties>
</file>