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440" windowHeight="7935" tabRatio="590"/>
  </bookViews>
  <sheets>
    <sheet name="Projects" sheetId="1" r:id="rId1"/>
    <sheet name="Total &amp; Graph" sheetId="2" r:id="rId2"/>
  </sheets>
  <externalReferences>
    <externalReference r:id="rId3"/>
    <externalReference r:id="rId4"/>
  </externalReferences>
  <definedNames>
    <definedName name="_3602">'[1]UDAPE Gobierno'!$A$4:$H$44</definedName>
    <definedName name="_xlnm._FilterDatabase" localSheetId="0" hidden="1">Projects!$B$2:$B$32</definedName>
    <definedName name="A_impresión_IM">'[1]UDAPE Gobierno'!$A$4:$M$45</definedName>
    <definedName name="half" localSheetId="0">#REF!</definedName>
    <definedName name="half">#REF!</definedName>
    <definedName name="_xlnm.Print_Area" localSheetId="0">Projects!$A$1:$S$38</definedName>
    <definedName name="_xlnm.Print_Area" localSheetId="1">'Total &amp; Graph'!$A$1:$J$31</definedName>
    <definedName name="_xlnm.Print_Titles" localSheetId="0">Projects!$3:$4</definedName>
    <definedName name="Pro">#REF!</definedName>
  </definedNames>
  <calcPr calcId="145621"/>
  <fileRecoveryPr autoRecover="0"/>
</workbook>
</file>

<file path=xl/calcChain.xml><?xml version="1.0" encoding="utf-8"?>
<calcChain xmlns="http://schemas.openxmlformats.org/spreadsheetml/2006/main">
  <c r="Q38" i="1" l="1"/>
  <c r="O38" i="1" l="1"/>
  <c r="N38" i="1" l="1"/>
  <c r="P38" i="1"/>
  <c r="R38" i="1"/>
  <c r="Q41" i="1" l="1"/>
  <c r="O41" i="1"/>
  <c r="Q42" i="1"/>
  <c r="O42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42" i="1" s="1"/>
  <c r="N32" i="1"/>
  <c r="N33" i="1"/>
  <c r="N34" i="1"/>
  <c r="N35" i="1"/>
  <c r="N36" i="1"/>
  <c r="N37" i="1"/>
  <c r="N7" i="1"/>
  <c r="N6" i="1"/>
  <c r="N41" i="1" l="1"/>
  <c r="G29" i="2"/>
  <c r="E29" i="2"/>
  <c r="P6" i="1" l="1"/>
  <c r="P7" i="1"/>
  <c r="Q5" i="1" l="1"/>
  <c r="J38" i="1"/>
  <c r="J5" i="1" s="1"/>
  <c r="M38" i="1"/>
  <c r="I38" i="1"/>
  <c r="D29" i="2" l="1"/>
  <c r="L38" i="1"/>
  <c r="K38" i="1"/>
  <c r="K5" i="1" s="1"/>
  <c r="L5" i="1" l="1"/>
  <c r="M5" i="1" l="1"/>
  <c r="P10" i="1" l="1"/>
  <c r="P8" i="1"/>
  <c r="R9" i="1"/>
  <c r="P11" i="1"/>
  <c r="R22" i="1"/>
  <c r="R25" i="1"/>
  <c r="I6" i="2"/>
  <c r="P37" i="1"/>
  <c r="R37" i="1"/>
  <c r="P36" i="1"/>
  <c r="R35" i="1"/>
  <c r="P35" i="1"/>
  <c r="P34" i="1"/>
  <c r="R34" i="1"/>
  <c r="P33" i="1"/>
  <c r="R32" i="1"/>
  <c r="P32" i="1"/>
  <c r="R31" i="1"/>
  <c r="P31" i="1"/>
  <c r="P30" i="1"/>
  <c r="R30" i="1"/>
  <c r="R29" i="1"/>
  <c r="P29" i="1"/>
  <c r="R28" i="1"/>
  <c r="P28" i="1"/>
  <c r="R26" i="1"/>
  <c r="P26" i="1"/>
  <c r="P24" i="1"/>
  <c r="R23" i="1"/>
  <c r="P23" i="1"/>
  <c r="P21" i="1"/>
  <c r="R21" i="1"/>
  <c r="P20" i="1"/>
  <c r="R19" i="1"/>
  <c r="P19" i="1"/>
  <c r="R18" i="1"/>
  <c r="P18" i="1"/>
  <c r="P17" i="1"/>
  <c r="R17" i="1"/>
  <c r="P16" i="1"/>
  <c r="R15" i="1"/>
  <c r="P15" i="1"/>
  <c r="R14" i="1"/>
  <c r="P14" i="1"/>
  <c r="P12" i="1"/>
  <c r="R7" i="1"/>
  <c r="G30" i="2"/>
  <c r="R10" i="1" l="1"/>
  <c r="P9" i="1"/>
  <c r="R11" i="1"/>
  <c r="I5" i="1"/>
  <c r="P22" i="1"/>
  <c r="P25" i="1"/>
  <c r="R6" i="1"/>
  <c r="P27" i="1"/>
  <c r="G31" i="2"/>
  <c r="G6" i="2"/>
  <c r="R8" i="1"/>
  <c r="R12" i="1"/>
  <c r="R16" i="1"/>
  <c r="R20" i="1"/>
  <c r="R24" i="1"/>
  <c r="R27" i="1"/>
  <c r="R33" i="1"/>
  <c r="R36" i="1"/>
  <c r="H29" i="2" l="1"/>
  <c r="F29" i="2"/>
  <c r="N5" i="1"/>
  <c r="D30" i="2" s="1"/>
  <c r="D6" i="2" l="1"/>
  <c r="R5" i="1"/>
  <c r="J6" i="2" l="1"/>
  <c r="H6" i="2"/>
  <c r="D31" i="2"/>
  <c r="H30" i="2"/>
  <c r="H31" i="2" l="1"/>
  <c r="O5" i="1" l="1"/>
  <c r="E6" i="2" l="1"/>
  <c r="F6" i="2" s="1"/>
  <c r="E30" i="2"/>
  <c r="P5" i="1"/>
  <c r="F30" i="2" l="1"/>
  <c r="E31" i="2"/>
  <c r="F31" i="2" s="1"/>
</calcChain>
</file>

<file path=xl/sharedStrings.xml><?xml version="1.0" encoding="utf-8"?>
<sst xmlns="http://schemas.openxmlformats.org/spreadsheetml/2006/main" count="257" uniqueCount="154">
  <si>
    <t>سال آغاز</t>
  </si>
  <si>
    <t>ریاست تطبیق کننده</t>
  </si>
  <si>
    <t>تمویل کننده</t>
  </si>
  <si>
    <t>نوعیت وجوه</t>
  </si>
  <si>
    <t>اختیاری / غیر اختیاری</t>
  </si>
  <si>
    <t>ملاحظات</t>
  </si>
  <si>
    <t>تخصیص</t>
  </si>
  <si>
    <t>فیصدی تخصیص</t>
  </si>
  <si>
    <t>مصارف</t>
  </si>
  <si>
    <t>فیصدی مصارف</t>
  </si>
  <si>
    <t/>
  </si>
  <si>
    <t>AFG/390244</t>
  </si>
  <si>
    <t xml:space="preserve"> 1383</t>
  </si>
  <si>
    <t>حکومت افغانستان</t>
  </si>
  <si>
    <t>بلاعوض</t>
  </si>
  <si>
    <t xml:space="preserve">اختیاری </t>
  </si>
  <si>
    <t>AFG/390258</t>
  </si>
  <si>
    <t xml:space="preserve"> 1384</t>
  </si>
  <si>
    <t>AFG/390323</t>
  </si>
  <si>
    <t>برنامه ملی انکشاف مالداری وصحت حیوانی</t>
  </si>
  <si>
    <t>AFG/390331</t>
  </si>
  <si>
    <t>احیا ، توسعه و مراقبت فارمهای تحقیقاتی ، ترویجی و تولیدی</t>
  </si>
  <si>
    <t xml:space="preserve"> 1385</t>
  </si>
  <si>
    <t>AFG/390356</t>
  </si>
  <si>
    <t>پروگرام ملی باغداری و مالداری (NHLP)</t>
  </si>
  <si>
    <t>پروژه NHLP</t>
  </si>
  <si>
    <t>غیر اختیاری</t>
  </si>
  <si>
    <t>AFG/390357</t>
  </si>
  <si>
    <t>مبارزه علیه آفات و امراض نباتی</t>
  </si>
  <si>
    <t>AFG/390395</t>
  </si>
  <si>
    <t>انکشاف زراعت در ولسوالی های سرحدی(Border Project)</t>
  </si>
  <si>
    <t xml:space="preserve"> 1386</t>
  </si>
  <si>
    <t>هندوستان</t>
  </si>
  <si>
    <t>بانک انکشاف آسیایی</t>
  </si>
  <si>
    <t>AFG/390505</t>
  </si>
  <si>
    <t xml:space="preserve"> 1388</t>
  </si>
  <si>
    <t>سازمان بین المللی انکشافی زراعتی</t>
  </si>
  <si>
    <t>AFG/390592</t>
  </si>
  <si>
    <t>برنامه زیرساخت های مارکیت زراعت( AMIP)</t>
  </si>
  <si>
    <t>پروژه AMIP</t>
  </si>
  <si>
    <t>AFG/390594</t>
  </si>
  <si>
    <t>برنامه احیا ی زیرساخت های آبیاری کانال ننگرهار(NVDA)</t>
  </si>
  <si>
    <t xml:space="preserve"> 1389</t>
  </si>
  <si>
    <t>پروژه NVDA</t>
  </si>
  <si>
    <t>AFG/390596</t>
  </si>
  <si>
    <t>پروژه عوامل تولید زراعتی افغانستان (AAIP)</t>
  </si>
  <si>
    <t>پروژه AAIP</t>
  </si>
  <si>
    <t>AFG/390598</t>
  </si>
  <si>
    <t>تنظیم آب در مزرعه ( OFWMP)</t>
  </si>
  <si>
    <t>پروژه OFWMP</t>
  </si>
  <si>
    <t>AFG/390604</t>
  </si>
  <si>
    <t>توسعه کشت پخته وزعفران</t>
  </si>
  <si>
    <t>پروژه مربوطه</t>
  </si>
  <si>
    <t>AFG/390624</t>
  </si>
  <si>
    <t>AFG/390654</t>
  </si>
  <si>
    <t xml:space="preserve">برنامه ملی تنظیم منابع طبیعی به اشتراک جامعه </t>
  </si>
  <si>
    <t>AFG/390659</t>
  </si>
  <si>
    <t>تقویت زراعت و انکشاف دهات  در زون غرب (SARD)</t>
  </si>
  <si>
    <t>AFG/390676</t>
  </si>
  <si>
    <t>پروژه آبیاری و ذخایر آب</t>
  </si>
  <si>
    <t>ریاست آبیاری</t>
  </si>
  <si>
    <t>AFG/390711</t>
  </si>
  <si>
    <t>برنامه زراعت و مالداری به اشتراک مردم (CLAP)</t>
  </si>
  <si>
    <t>پروژه CLAP</t>
  </si>
  <si>
    <t>AFG/390741</t>
  </si>
  <si>
    <t>AFG/390742</t>
  </si>
  <si>
    <t>کمربند سبزکابل</t>
  </si>
  <si>
    <t>AFG/390747</t>
  </si>
  <si>
    <t xml:space="preserve">برنامه ملی دارای اولویت </t>
  </si>
  <si>
    <t xml:space="preserve">مجموع عمومی </t>
  </si>
  <si>
    <t>مجموع بودجه منظورشده</t>
  </si>
  <si>
    <t>شماره</t>
  </si>
  <si>
    <t xml:space="preserve">  وزارت زراعت آبیاری و مالداری</t>
  </si>
  <si>
    <t xml:space="preserve">                                                                                                                            </t>
  </si>
  <si>
    <t xml:space="preserve">  وزارت زراعت آبیاری و مالداری   </t>
  </si>
  <si>
    <t>معینیت مالی واداری</t>
  </si>
  <si>
    <t>ریاست مالی وحسابی</t>
  </si>
  <si>
    <t xml:space="preserve">     </t>
  </si>
  <si>
    <t>مجموع تخصیص</t>
  </si>
  <si>
    <t>مجموع مصارف</t>
  </si>
  <si>
    <t xml:space="preserve"> مصارف تخمینی الی ختم سال</t>
  </si>
  <si>
    <t>فیصدی مصارف تخمینی الی ختم سال</t>
  </si>
  <si>
    <t xml:space="preserve">مجموع مصارف </t>
  </si>
  <si>
    <t xml:space="preserve">فیصدی مصارف </t>
  </si>
  <si>
    <t>مجموع بودجه اختــــیاری</t>
  </si>
  <si>
    <t>مجموع بودجه غیر اختیاری</t>
  </si>
  <si>
    <t xml:space="preserve">مجمــــــــــــــــــــوع </t>
  </si>
  <si>
    <t xml:space="preserve">وزارت زراعت آبیاری ومالداری 
معینیت مالی واداری 
ریاست مالی وحسابی 
</t>
  </si>
  <si>
    <t xml:space="preserve">مجموع بودجه </t>
  </si>
  <si>
    <t>فیصدی
  تخصیص</t>
  </si>
  <si>
    <t>بررسی وسط سال</t>
  </si>
  <si>
    <t xml:space="preserve">غیراختیاری </t>
  </si>
  <si>
    <t>تعدیلات داخلی پروژه ها</t>
  </si>
  <si>
    <t>وجوه منظورشده (جدید)</t>
  </si>
  <si>
    <t>تنقیص</t>
  </si>
  <si>
    <t>تزئید</t>
  </si>
  <si>
    <t>AFG/390749</t>
  </si>
  <si>
    <t>نوع بودجــــــــــــه</t>
  </si>
  <si>
    <t xml:space="preserve">شرح بودجه </t>
  </si>
  <si>
    <t>کودپروژه</t>
  </si>
  <si>
    <t xml:space="preserve">نام / شرح پروژه </t>
  </si>
  <si>
    <t>درخواست های اضافی</t>
  </si>
  <si>
    <t>AFG/390754</t>
  </si>
  <si>
    <t>حوزه دریایی پنج آمو</t>
  </si>
  <si>
    <t>استرالیا</t>
  </si>
  <si>
    <t>AFG/390756</t>
  </si>
  <si>
    <t>ساختمان وتجهیزدفتر ترویج در ولایات و ولسوالی ها</t>
  </si>
  <si>
    <t>تهیه ، توزیع وتصدیق تخمهای بذری و کود کیمیاوی</t>
  </si>
  <si>
    <t xml:space="preserve">پیشبینی وضعیت زراعت، هواشناسی زراعتی، تقویت وتوسعه سیستم تکنالوژی های معلوماتی واحصائیه زراعتی </t>
  </si>
  <si>
    <t xml:space="preserve">احیاء واعمارذخایراستراتیژیک گندم </t>
  </si>
  <si>
    <t xml:space="preserve">ایجاد باغچه های خانگی ومصئونیت غذایی </t>
  </si>
  <si>
    <t xml:space="preserve">اعمارکمپلکس سردخانه های عصری </t>
  </si>
  <si>
    <t>ترویج زراعت دراراضی خشک</t>
  </si>
  <si>
    <t xml:space="preserve">(Tranch2) برنامه سرمایه گذاری انکشاف منابع آبی </t>
  </si>
  <si>
    <t>احداث ذخایر ستراتیژیک غله جات (SGRP )</t>
  </si>
  <si>
    <t>AFG/390758</t>
  </si>
  <si>
    <t>AFG/390760</t>
  </si>
  <si>
    <t>صندوق امانتی بازسازی افغانستان</t>
  </si>
  <si>
    <t>ایتالیا</t>
  </si>
  <si>
    <t xml:space="preserve">بانک جهانی </t>
  </si>
  <si>
    <t>کویت فند</t>
  </si>
  <si>
    <t>ارقام به ملیون افغانی</t>
  </si>
  <si>
    <t xml:space="preserve">            راپورمصارف بودجه انکشافی سال مالی 1398 </t>
  </si>
  <si>
    <t>AFG/390713</t>
  </si>
  <si>
    <t>AFG/390763</t>
  </si>
  <si>
    <t>AFG/390764</t>
  </si>
  <si>
    <t>AFG/390765</t>
  </si>
  <si>
    <t>AFG/390766</t>
  </si>
  <si>
    <t>AFG/390767</t>
  </si>
  <si>
    <t>زراعت درمناطق شهری، حومه شهری واقتصادخانواده</t>
  </si>
  <si>
    <t>احداث پروژه بند قلعه و کانال زمین داور</t>
  </si>
  <si>
    <t>پروژه آبیاری اندخوی</t>
  </si>
  <si>
    <t>توسعه سرمایه گذاری وبازار یابی محصولات زراعتی</t>
  </si>
  <si>
    <t>احداث قوریه جات خانگی در ولایات پکتیا ،پکتیکا وخوست</t>
  </si>
  <si>
    <t>پروژه انکشاف امور کوچی ها مربوط وزارت زراعت</t>
  </si>
  <si>
    <t>اختیاری</t>
  </si>
  <si>
    <t xml:space="preserve"> زیربناهای زراعتی</t>
  </si>
  <si>
    <t xml:space="preserve"> غله جات</t>
  </si>
  <si>
    <t xml:space="preserve"> عمومی مالداری وصحت حیوانی</t>
  </si>
  <si>
    <t>عمومی تحقیقات زراعتی</t>
  </si>
  <si>
    <t>حفاظه نباتات</t>
  </si>
  <si>
    <t>تکنالوژی واحصائیه</t>
  </si>
  <si>
    <t>غله جات</t>
  </si>
  <si>
    <t>ذخایراستراتیژیک</t>
  </si>
  <si>
    <t>عمومی منابع طبیعی</t>
  </si>
  <si>
    <t>عمومی ترویج</t>
  </si>
  <si>
    <t>اقتصاد خانواده</t>
  </si>
  <si>
    <t>SNAP2</t>
  </si>
  <si>
    <t>زیربناهای زراعتی</t>
  </si>
  <si>
    <t>سکتورخصوصی</t>
  </si>
  <si>
    <t>عمومی مالداری</t>
  </si>
  <si>
    <t>بودجه منظورشده سال مالی 1398</t>
  </si>
  <si>
    <t xml:space="preserve"> جدول عمومی مصارفات بودجه انکشافی سال مالی 1398       </t>
  </si>
  <si>
    <t>27/3/2019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</si>
</sst>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&quot;£&quot;#,##0;[Red]\-&quot;£&quot;#,##0"/>
    <numFmt numFmtId="166" formatCode="_-* #,##0.00_-;_-* #,##0.00\-;_-* &quot;-&quot;??_-;_-@_-"/>
    <numFmt numFmtId="167" formatCode="&quot;$&quot;#,##0.0"/>
    <numFmt numFmtId="168" formatCode="_-* #,##0.00_-;\-* #,##0.00_-;_-* &quot;-&quot;??_-;_-@_-"/>
    <numFmt numFmtId="169" formatCode="0.0%"/>
    <numFmt numFmtId="170" formatCode="#,##0_ ;[Red]\-#,##0\ "/>
    <numFmt numFmtId="171" formatCode="#,##0.000000"/>
    <numFmt numFmtId="172" formatCode="_(* #,##0.000_);_(* \(#,##0.000\);_(* &quot;-&quot;??_);_(@_)"/>
    <numFmt numFmtId="173" formatCode="_(* #,##0.00000000_);_(* \(#,##0.00000000\);_(* &quot;-&quot;??_);_(@_)"/>
    <numFmt numFmtId="174" formatCode="&quot;$&quot;#,##0.000"/>
    <numFmt numFmtId="175" formatCode="0.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b/>
      <sz val="10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1"/>
      <color rgb="FF000000"/>
      <name val="Calibri"/>
      <family val="2"/>
      <scheme val="minor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9"/>
      </patternFill>
    </fill>
    <fill>
      <patternFill patternType="solid">
        <fgColor rgb="FFA5C1CB"/>
        <bgColor indexed="64"/>
      </patternFill>
    </fill>
  </fills>
  <borders count="51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/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/>
      <right style="medium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slantDashDot">
        <color indexed="64"/>
      </right>
      <top style="double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double">
        <color indexed="64"/>
      </top>
      <bottom style="slantDashDot">
        <color indexed="64"/>
      </bottom>
      <diagonal/>
    </border>
    <border>
      <left style="slantDashDot">
        <color indexed="64"/>
      </left>
      <right style="double">
        <color indexed="64"/>
      </right>
      <top style="double">
        <color indexed="64"/>
      </top>
      <bottom style="slantDashDot">
        <color indexed="64"/>
      </bottom>
      <diagonal/>
    </border>
    <border>
      <left style="double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double">
        <color indexed="64"/>
      </right>
      <top style="slantDashDot">
        <color indexed="64"/>
      </top>
      <bottom style="slantDashDot">
        <color indexed="64"/>
      </bottom>
      <diagonal/>
    </border>
    <border>
      <left style="double">
        <color indexed="64"/>
      </left>
      <right style="slantDashDot">
        <color indexed="64"/>
      </right>
      <top style="slantDashDot">
        <color indexed="64"/>
      </top>
      <bottom style="double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double">
        <color indexed="64"/>
      </bottom>
      <diagonal/>
    </border>
    <border>
      <left style="slantDashDot">
        <color indexed="64"/>
      </left>
      <right style="double">
        <color indexed="64"/>
      </right>
      <top style="slantDashDot">
        <color indexed="64"/>
      </top>
      <bottom style="double">
        <color indexed="64"/>
      </bottom>
      <diagonal/>
    </border>
    <border>
      <left/>
      <right style="hair">
        <color theme="1"/>
      </right>
      <top style="hair">
        <color theme="1"/>
      </top>
      <bottom style="medium">
        <color theme="1"/>
      </bottom>
      <diagonal/>
    </border>
    <border>
      <left style="hair">
        <color theme="1"/>
      </left>
      <right/>
      <top style="hair">
        <color theme="1"/>
      </top>
      <bottom style="medium">
        <color theme="1"/>
      </bottom>
      <diagonal/>
    </border>
    <border>
      <left/>
      <right style="medium">
        <color theme="1"/>
      </right>
      <top style="hair">
        <color theme="1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 style="medium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medium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</borders>
  <cellStyleXfs count="59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" fillId="15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6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6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0" fontId="18" fillId="0" borderId="0" applyBorder="0" applyAlignment="0"/>
    <xf numFmtId="170" fontId="18" fillId="0" borderId="0" applyBorder="0" applyAlignment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1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7" fillId="0" borderId="0"/>
    <xf numFmtId="0" fontId="3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8" fillId="0" borderId="0">
      <alignment vertical="top"/>
    </xf>
    <xf numFmtId="0" fontId="3" fillId="0" borderId="0"/>
    <xf numFmtId="0" fontId="28" fillId="0" borderId="0"/>
    <xf numFmtId="0" fontId="3" fillId="0" borderId="0"/>
    <xf numFmtId="0" fontId="3" fillId="0" borderId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>
      <alignment vertical="top"/>
    </xf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</cellStyleXfs>
  <cellXfs count="138">
    <xf numFmtId="0" fontId="0" fillId="0" borderId="0" xfId="0"/>
    <xf numFmtId="0" fontId="3" fillId="0" borderId="0" xfId="3" applyAlignment="1" applyProtection="1">
      <alignment horizontal="center" vertical="center"/>
      <protection locked="0"/>
    </xf>
    <xf numFmtId="0" fontId="3" fillId="0" borderId="0" xfId="3" applyProtection="1">
      <protection locked="0"/>
    </xf>
    <xf numFmtId="164" fontId="10" fillId="0" borderId="5" xfId="2" applyNumberFormat="1" applyFont="1" applyBorder="1" applyAlignment="1" applyProtection="1">
      <alignment horizontal="center" vertical="center" wrapText="1"/>
      <protection locked="0"/>
    </xf>
    <xf numFmtId="164" fontId="10" fillId="0" borderId="5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5" xfId="3" applyNumberFormat="1" applyFont="1" applyBorder="1" applyAlignment="1" applyProtection="1">
      <alignment horizontal="center" vertical="center" wrapText="1"/>
      <protection locked="0"/>
    </xf>
    <xf numFmtId="164" fontId="9" fillId="0" borderId="7" xfId="3" applyNumberFormat="1" applyFont="1" applyBorder="1" applyAlignment="1" applyProtection="1">
      <alignment horizontal="right" vertical="center" wrapText="1"/>
      <protection locked="0"/>
    </xf>
    <xf numFmtId="164" fontId="10" fillId="0" borderId="5" xfId="3" applyNumberFormat="1" applyFont="1" applyFill="1" applyBorder="1" applyAlignment="1" applyProtection="1">
      <alignment horizontal="center" vertical="center" wrapText="1"/>
      <protection locked="0"/>
    </xf>
    <xf numFmtId="164" fontId="7" fillId="0" borderId="8" xfId="3" applyNumberFormat="1" applyFont="1" applyBorder="1" applyAlignment="1" applyProtection="1">
      <alignment horizontal="left" vertical="center" wrapText="1"/>
      <protection locked="0"/>
    </xf>
    <xf numFmtId="164" fontId="3" fillId="0" borderId="0" xfId="3" applyNumberFormat="1" applyProtection="1">
      <protection locked="0"/>
    </xf>
    <xf numFmtId="9" fontId="3" fillId="0" borderId="0" xfId="2" applyFont="1" applyProtection="1">
      <protection locked="0"/>
    </xf>
    <xf numFmtId="164" fontId="7" fillId="0" borderId="9" xfId="3" applyNumberFormat="1" applyFont="1" applyBorder="1" applyAlignment="1" applyProtection="1">
      <alignment horizontal="right" vertical="center" wrapText="1"/>
      <protection locked="0"/>
    </xf>
    <xf numFmtId="164" fontId="10" fillId="0" borderId="14" xfId="2" applyNumberFormat="1" applyFont="1" applyBorder="1" applyAlignment="1" applyProtection="1">
      <alignment horizontal="center" vertical="center" wrapText="1"/>
      <protection locked="0"/>
    </xf>
    <xf numFmtId="164" fontId="10" fillId="0" borderId="14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14" xfId="3" applyNumberFormat="1" applyFont="1" applyBorder="1" applyAlignment="1" applyProtection="1">
      <alignment horizontal="center" vertical="center" wrapText="1"/>
      <protection locked="0"/>
    </xf>
    <xf numFmtId="164" fontId="10" fillId="0" borderId="13" xfId="2" applyNumberFormat="1" applyFont="1" applyBorder="1" applyAlignment="1" applyProtection="1">
      <alignment horizontal="center" vertical="center" wrapText="1"/>
      <protection locked="0"/>
    </xf>
    <xf numFmtId="164" fontId="10" fillId="0" borderId="13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5" xfId="1" applyNumberFormat="1" applyFont="1" applyBorder="1" applyAlignment="1" applyProtection="1">
      <alignment horizontal="center" vertical="center" wrapText="1"/>
      <protection locked="0"/>
    </xf>
    <xf numFmtId="164" fontId="10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12" xfId="3" applyNumberFormat="1" applyFont="1" applyBorder="1" applyAlignment="1" applyProtection="1">
      <alignment horizontal="right" vertical="center" wrapText="1"/>
      <protection locked="0"/>
    </xf>
    <xf numFmtId="0" fontId="3" fillId="0" borderId="0" xfId="3" applyAlignment="1" applyProtection="1">
      <alignment horizontal="right" readingOrder="2"/>
      <protection locked="0"/>
    </xf>
    <xf numFmtId="0" fontId="3" fillId="0" borderId="0" xfId="3" applyAlignment="1" applyProtection="1">
      <alignment horizontal="center"/>
      <protection locked="0"/>
    </xf>
    <xf numFmtId="0" fontId="3" fillId="0" borderId="0" xfId="3" applyAlignment="1" applyProtection="1">
      <alignment horizontal="center" wrapText="1"/>
      <protection locked="0"/>
    </xf>
    <xf numFmtId="164" fontId="3" fillId="0" borderId="0" xfId="3" applyNumberFormat="1" applyAlignment="1" applyProtection="1">
      <alignment horizontal="center"/>
      <protection locked="0"/>
    </xf>
    <xf numFmtId="172" fontId="3" fillId="0" borderId="0" xfId="1" applyNumberFormat="1" applyFont="1" applyProtection="1">
      <protection locked="0"/>
    </xf>
    <xf numFmtId="171" fontId="3" fillId="0" borderId="0" xfId="3" applyNumberFormat="1" applyProtection="1">
      <protection locked="0"/>
    </xf>
    <xf numFmtId="173" fontId="3" fillId="0" borderId="0" xfId="3" applyNumberFormat="1" applyProtection="1">
      <protection locked="0"/>
    </xf>
    <xf numFmtId="0" fontId="36" fillId="0" borderId="4" xfId="3" applyFont="1" applyBorder="1" applyAlignment="1" applyProtection="1">
      <alignment horizontal="center" vertical="center"/>
    </xf>
    <xf numFmtId="0" fontId="35" fillId="0" borderId="25" xfId="3" applyFont="1" applyFill="1" applyBorder="1" applyAlignment="1" applyProtection="1">
      <alignment horizontal="right" vertical="center" readingOrder="2"/>
    </xf>
    <xf numFmtId="0" fontId="9" fillId="0" borderId="5" xfId="3" applyFont="1" applyFill="1" applyBorder="1" applyAlignment="1" applyProtection="1">
      <alignment horizontal="right" vertical="center" wrapText="1"/>
    </xf>
    <xf numFmtId="0" fontId="9" fillId="0" borderId="5" xfId="3" applyFont="1" applyBorder="1" applyAlignment="1" applyProtection="1">
      <alignment horizontal="center" vertical="center" wrapText="1"/>
    </xf>
    <xf numFmtId="0" fontId="35" fillId="0" borderId="5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35" fillId="0" borderId="5" xfId="3" applyFont="1" applyFill="1" applyBorder="1" applyAlignment="1" applyProtection="1">
      <alignment horizontal="center" vertical="center" wrapText="1"/>
    </xf>
    <xf numFmtId="0" fontId="35" fillId="0" borderId="38" xfId="3" applyFont="1" applyFill="1" applyBorder="1" applyAlignment="1" applyProtection="1">
      <alignment horizontal="right" vertical="center" readingOrder="2"/>
    </xf>
    <xf numFmtId="0" fontId="9" fillId="0" borderId="14" xfId="3" applyFont="1" applyFill="1" applyBorder="1" applyAlignment="1" applyProtection="1">
      <alignment horizontal="right" vertical="center" wrapText="1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39" xfId="3" applyFont="1" applyBorder="1" applyAlignment="1" applyProtection="1">
      <alignment horizontal="center" vertical="center" wrapText="1"/>
    </xf>
    <xf numFmtId="0" fontId="35" fillId="0" borderId="10" xfId="3" applyFont="1" applyFill="1" applyBorder="1" applyAlignment="1" applyProtection="1">
      <alignment vertical="center" readingOrder="2"/>
    </xf>
    <xf numFmtId="0" fontId="9" fillId="0" borderId="10" xfId="3" applyFont="1" applyFill="1" applyBorder="1" applyAlignment="1" applyProtection="1">
      <alignment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11" xfId="3" applyFont="1" applyBorder="1" applyAlignment="1" applyProtection="1">
      <alignment horizontal="center" vertical="center" wrapText="1"/>
    </xf>
    <xf numFmtId="0" fontId="8" fillId="2" borderId="42" xfId="3" applyFont="1" applyFill="1" applyBorder="1" applyAlignment="1" applyProtection="1">
      <alignment horizontal="center" vertical="center" wrapText="1"/>
    </xf>
    <xf numFmtId="164" fontId="10" fillId="0" borderId="5" xfId="2" applyNumberFormat="1" applyFont="1" applyBorder="1" applyAlignment="1" applyProtection="1">
      <alignment horizontal="center" vertical="center" wrapText="1"/>
    </xf>
    <xf numFmtId="164" fontId="10" fillId="0" borderId="5" xfId="3" applyNumberFormat="1" applyFont="1" applyBorder="1" applyAlignment="1" applyProtection="1">
      <alignment horizontal="center" vertical="center" wrapText="1"/>
    </xf>
    <xf numFmtId="10" fontId="10" fillId="0" borderId="5" xfId="2" applyNumberFormat="1" applyFont="1" applyBorder="1" applyAlignment="1" applyProtection="1">
      <alignment horizontal="center" vertical="center" wrapText="1"/>
    </xf>
    <xf numFmtId="10" fontId="10" fillId="0" borderId="14" xfId="2" applyNumberFormat="1" applyFont="1" applyBorder="1" applyAlignment="1" applyProtection="1">
      <alignment horizontal="center" vertical="center" wrapText="1"/>
    </xf>
    <xf numFmtId="10" fontId="10" fillId="0" borderId="5" xfId="2" applyNumberFormat="1" applyFont="1" applyFill="1" applyBorder="1" applyAlignment="1" applyProtection="1">
      <alignment horizontal="center" vertical="center" wrapText="1"/>
    </xf>
    <xf numFmtId="0" fontId="36" fillId="0" borderId="47" xfId="3" applyFont="1" applyBorder="1" applyAlignment="1" applyProtection="1">
      <alignment horizontal="center" vertical="center"/>
    </xf>
    <xf numFmtId="0" fontId="35" fillId="0" borderId="48" xfId="3" applyFont="1" applyFill="1" applyBorder="1" applyAlignment="1" applyProtection="1">
      <alignment horizontal="right" vertical="center" readingOrder="2"/>
    </xf>
    <xf numFmtId="0" fontId="9" fillId="0" borderId="13" xfId="3" applyFont="1" applyFill="1" applyBorder="1" applyAlignment="1" applyProtection="1">
      <alignment horizontal="right" vertical="center" wrapText="1"/>
    </xf>
    <xf numFmtId="0" fontId="9" fillId="0" borderId="13" xfId="3" applyFont="1" applyBorder="1" applyAlignment="1" applyProtection="1">
      <alignment horizontal="center" vertical="center" wrapText="1"/>
    </xf>
    <xf numFmtId="0" fontId="35" fillId="0" borderId="13" xfId="3" applyFont="1" applyBorder="1" applyAlignment="1" applyProtection="1">
      <alignment horizontal="center" vertical="center" wrapText="1"/>
    </xf>
    <xf numFmtId="0" fontId="9" fillId="0" borderId="49" xfId="3" applyFont="1" applyBorder="1" applyAlignment="1" applyProtection="1">
      <alignment horizontal="center" vertical="center" wrapText="1"/>
    </xf>
    <xf numFmtId="164" fontId="10" fillId="0" borderId="13" xfId="2" applyNumberFormat="1" applyFont="1" applyBorder="1" applyAlignment="1" applyProtection="1">
      <alignment horizontal="center" vertical="center" wrapText="1"/>
    </xf>
    <xf numFmtId="164" fontId="10" fillId="0" borderId="13" xfId="3" applyNumberFormat="1" applyFont="1" applyBorder="1" applyAlignment="1" applyProtection="1">
      <alignment horizontal="center" vertical="center" wrapText="1"/>
      <protection locked="0"/>
    </xf>
    <xf numFmtId="10" fontId="10" fillId="0" borderId="13" xfId="2" applyNumberFormat="1" applyFont="1" applyBorder="1" applyAlignment="1" applyProtection="1">
      <alignment horizontal="center" vertical="center" wrapText="1"/>
    </xf>
    <xf numFmtId="0" fontId="36" fillId="0" borderId="50" xfId="3" applyFont="1" applyBorder="1" applyAlignment="1" applyProtection="1">
      <alignment horizontal="center" vertical="center"/>
    </xf>
    <xf numFmtId="0" fontId="35" fillId="0" borderId="14" xfId="3" applyFont="1" applyBorder="1" applyAlignment="1" applyProtection="1">
      <alignment horizontal="center" vertical="center" wrapText="1"/>
    </xf>
    <xf numFmtId="164" fontId="10" fillId="0" borderId="14" xfId="2" applyNumberFormat="1" applyFont="1" applyBorder="1" applyAlignment="1" applyProtection="1">
      <alignment horizontal="center" vertical="center" wrapText="1"/>
    </xf>
    <xf numFmtId="164" fontId="7" fillId="0" borderId="40" xfId="3" applyNumberFormat="1" applyFont="1" applyBorder="1" applyAlignment="1" applyProtection="1">
      <alignment horizontal="left" vertical="center" wrapText="1"/>
      <protection locked="0"/>
    </xf>
    <xf numFmtId="164" fontId="7" fillId="0" borderId="9" xfId="3" applyNumberFormat="1" applyFont="1" applyBorder="1" applyAlignment="1" applyProtection="1">
      <alignment horizontal="left" vertical="center" wrapText="1"/>
      <protection locked="0"/>
    </xf>
    <xf numFmtId="0" fontId="4" fillId="0" borderId="0" xfId="586" applyFont="1" applyBorder="1" applyAlignment="1" applyProtection="1">
      <alignment vertical="center"/>
      <protection locked="0"/>
    </xf>
    <xf numFmtId="0" fontId="37" fillId="0" borderId="0" xfId="586" applyProtection="1">
      <protection locked="0"/>
    </xf>
    <xf numFmtId="0" fontId="4" fillId="0" borderId="0" xfId="586" applyFont="1" applyBorder="1" applyAlignment="1" applyProtection="1">
      <alignment horizontal="center" vertical="center"/>
      <protection locked="0"/>
    </xf>
    <xf numFmtId="0" fontId="6" fillId="0" borderId="27" xfId="586" applyFont="1" applyFill="1" applyBorder="1" applyAlignment="1" applyProtection="1">
      <alignment vertical="center"/>
      <protection locked="0"/>
    </xf>
    <xf numFmtId="0" fontId="38" fillId="25" borderId="28" xfId="586" applyFont="1" applyFill="1" applyBorder="1" applyAlignment="1" applyProtection="1">
      <alignment horizontal="center" vertical="center" wrapText="1"/>
      <protection locked="0"/>
    </xf>
    <xf numFmtId="0" fontId="37" fillId="0" borderId="0" xfId="586" applyAlignment="1" applyProtection="1">
      <alignment horizontal="center" vertical="center"/>
      <protection locked="0"/>
    </xf>
    <xf numFmtId="164" fontId="39" fillId="25" borderId="28" xfId="586" applyNumberFormat="1" applyFont="1" applyFill="1" applyBorder="1" applyAlignment="1" applyProtection="1">
      <alignment horizontal="center" vertical="center"/>
      <protection locked="0"/>
    </xf>
    <xf numFmtId="10" fontId="39" fillId="25" borderId="28" xfId="586" applyNumberFormat="1" applyFont="1" applyFill="1" applyBorder="1" applyAlignment="1" applyProtection="1">
      <alignment horizontal="center" vertical="center"/>
      <protection locked="0"/>
    </xf>
    <xf numFmtId="164" fontId="37" fillId="0" borderId="0" xfId="586" applyNumberFormat="1" applyProtection="1">
      <protection locked="0"/>
    </xf>
    <xf numFmtId="0" fontId="37" fillId="0" borderId="0" xfId="586" applyAlignment="1" applyProtection="1">
      <alignment horizontal="right"/>
      <protection locked="0"/>
    </xf>
    <xf numFmtId="3" fontId="37" fillId="0" borderId="0" xfId="586" applyNumberFormat="1" applyProtection="1">
      <protection locked="0"/>
    </xf>
    <xf numFmtId="0" fontId="37" fillId="0" borderId="0" xfId="586" applyBorder="1" applyProtection="1">
      <protection locked="0"/>
    </xf>
    <xf numFmtId="9" fontId="0" fillId="0" borderId="0" xfId="547" applyFont="1" applyProtection="1">
      <protection locked="0"/>
    </xf>
    <xf numFmtId="164" fontId="40" fillId="0" borderId="0" xfId="586" applyNumberFormat="1" applyFont="1" applyAlignment="1" applyProtection="1">
      <alignment horizontal="center" vertical="center"/>
      <protection locked="0"/>
    </xf>
    <xf numFmtId="0" fontId="40" fillId="0" borderId="0" xfId="586" applyFont="1" applyAlignment="1" applyProtection="1">
      <alignment horizontal="center" vertical="center"/>
      <protection locked="0"/>
    </xf>
    <xf numFmtId="9" fontId="40" fillId="0" borderId="0" xfId="547" applyFont="1" applyAlignment="1" applyProtection="1">
      <alignment horizontal="center" vertical="center"/>
      <protection locked="0"/>
    </xf>
    <xf numFmtId="0" fontId="40" fillId="0" borderId="0" xfId="586" applyFont="1" applyBorder="1" applyAlignment="1" applyProtection="1">
      <alignment horizontal="center" vertical="center"/>
      <protection locked="0"/>
    </xf>
    <xf numFmtId="0" fontId="6" fillId="26" borderId="28" xfId="586" applyFont="1" applyFill="1" applyBorder="1" applyAlignment="1" applyProtection="1">
      <alignment horizontal="center" vertical="center" wrapText="1"/>
    </xf>
    <xf numFmtId="0" fontId="6" fillId="27" borderId="28" xfId="586" applyFont="1" applyFill="1" applyBorder="1" applyAlignment="1" applyProtection="1">
      <alignment horizontal="center" vertical="center" wrapText="1"/>
    </xf>
    <xf numFmtId="164" fontId="6" fillId="26" borderId="28" xfId="586" applyNumberFormat="1" applyFont="1" applyFill="1" applyBorder="1" applyAlignment="1" applyProtection="1">
      <alignment horizontal="center" vertical="center"/>
    </xf>
    <xf numFmtId="10" fontId="6" fillId="26" borderId="28" xfId="586" applyNumberFormat="1" applyFont="1" applyFill="1" applyBorder="1" applyAlignment="1" applyProtection="1">
      <alignment horizontal="center" vertical="center"/>
    </xf>
    <xf numFmtId="0" fontId="37" fillId="0" borderId="0" xfId="586" applyProtection="1"/>
    <xf numFmtId="0" fontId="37" fillId="0" borderId="0" xfId="586" applyAlignment="1" applyProtection="1">
      <alignment horizontal="right"/>
    </xf>
    <xf numFmtId="43" fontId="6" fillId="0" borderId="0" xfId="586" applyNumberFormat="1" applyFont="1" applyFill="1" applyBorder="1" applyAlignment="1" applyProtection="1">
      <alignment horizontal="center" vertical="center"/>
    </xf>
    <xf numFmtId="0" fontId="37" fillId="0" borderId="0" xfId="586" applyBorder="1" applyProtection="1"/>
    <xf numFmtId="43" fontId="0" fillId="0" borderId="0" xfId="289" applyFont="1" applyProtection="1"/>
    <xf numFmtId="0" fontId="37" fillId="0" borderId="0" xfId="586" applyBorder="1" applyAlignment="1" applyProtection="1">
      <alignment horizontal="right"/>
    </xf>
    <xf numFmtId="164" fontId="6" fillId="26" borderId="33" xfId="586" applyNumberFormat="1" applyFont="1" applyFill="1" applyBorder="1" applyAlignment="1" applyProtection="1">
      <alignment horizontal="center" vertical="center"/>
    </xf>
    <xf numFmtId="10" fontId="6" fillId="26" borderId="34" xfId="586" applyNumberFormat="1" applyFont="1" applyFill="1" applyBorder="1" applyAlignment="1" applyProtection="1">
      <alignment horizontal="center" vertical="center"/>
    </xf>
    <xf numFmtId="0" fontId="8" fillId="28" borderId="13" xfId="3" applyFont="1" applyFill="1" applyBorder="1" applyAlignment="1" applyProtection="1">
      <alignment horizontal="center" vertical="center" wrapText="1"/>
    </xf>
    <xf numFmtId="164" fontId="8" fillId="28" borderId="13" xfId="3" applyNumberFormat="1" applyFont="1" applyFill="1" applyBorder="1" applyAlignment="1" applyProtection="1">
      <alignment horizontal="center" vertical="center" wrapText="1"/>
    </xf>
    <xf numFmtId="10" fontId="8" fillId="28" borderId="13" xfId="2" applyNumberFormat="1" applyFont="1" applyFill="1" applyBorder="1" applyAlignment="1" applyProtection="1">
      <alignment horizontal="center" vertical="center" wrapText="1"/>
    </xf>
    <xf numFmtId="164" fontId="8" fillId="28" borderId="9" xfId="3" applyNumberFormat="1" applyFont="1" applyFill="1" applyBorder="1" applyAlignment="1" applyProtection="1">
      <alignment horizontal="left" vertical="center" wrapText="1"/>
    </xf>
    <xf numFmtId="0" fontId="8" fillId="28" borderId="3" xfId="3" applyFont="1" applyFill="1" applyBorder="1" applyAlignment="1" applyProtection="1">
      <alignment horizontal="center" vertical="center" wrapText="1"/>
    </xf>
    <xf numFmtId="164" fontId="8" fillId="28" borderId="3" xfId="3" applyNumberFormat="1" applyFont="1" applyFill="1" applyBorder="1" applyAlignment="1" applyProtection="1">
      <alignment horizontal="center" vertical="center" wrapText="1"/>
    </xf>
    <xf numFmtId="10" fontId="8" fillId="28" borderId="3" xfId="2" applyNumberFormat="1" applyFont="1" applyFill="1" applyBorder="1" applyAlignment="1" applyProtection="1">
      <alignment horizontal="center" vertical="center" wrapText="1"/>
    </xf>
    <xf numFmtId="164" fontId="8" fillId="28" borderId="3" xfId="3" applyNumberFormat="1" applyFont="1" applyFill="1" applyBorder="1" applyAlignment="1" applyProtection="1">
      <alignment horizontal="left" vertical="center" wrapText="1"/>
    </xf>
    <xf numFmtId="164" fontId="34" fillId="28" borderId="30" xfId="586" applyNumberFormat="1" applyFont="1" applyFill="1" applyBorder="1" applyAlignment="1" applyProtection="1">
      <alignment horizontal="center" vertical="center" wrapText="1"/>
    </xf>
    <xf numFmtId="164" fontId="34" fillId="28" borderId="30" xfId="586" applyNumberFormat="1" applyFont="1" applyFill="1" applyBorder="1" applyAlignment="1" applyProtection="1">
      <alignment horizontal="center" vertical="center"/>
    </xf>
    <xf numFmtId="164" fontId="34" fillId="28" borderId="31" xfId="586" applyNumberFormat="1" applyFont="1" applyFill="1" applyBorder="1" applyAlignment="1" applyProtection="1">
      <alignment horizontal="center" vertical="center"/>
    </xf>
    <xf numFmtId="164" fontId="42" fillId="28" borderId="36" xfId="586" applyNumberFormat="1" applyFont="1" applyFill="1" applyBorder="1" applyAlignment="1" applyProtection="1">
      <alignment horizontal="center" vertical="center"/>
    </xf>
    <xf numFmtId="10" fontId="42" fillId="28" borderId="37" xfId="586" applyNumberFormat="1" applyFont="1" applyFill="1" applyBorder="1" applyAlignment="1" applyProtection="1">
      <alignment horizontal="center" vertical="center"/>
    </xf>
    <xf numFmtId="174" fontId="3" fillId="0" borderId="0" xfId="3" applyNumberFormat="1" applyProtection="1">
      <protection locked="0"/>
    </xf>
    <xf numFmtId="175" fontId="3" fillId="0" borderId="0" xfId="3" applyNumberFormat="1" applyProtection="1">
      <protection locked="0"/>
    </xf>
    <xf numFmtId="0" fontId="8" fillId="2" borderId="42" xfId="3" applyFont="1" applyFill="1" applyBorder="1" applyAlignment="1" applyProtection="1">
      <alignment horizontal="center" vertical="center" wrapText="1"/>
    </xf>
    <xf numFmtId="172" fontId="3" fillId="0" borderId="0" xfId="3" applyNumberFormat="1" applyAlignment="1" applyProtection="1">
      <alignment horizontal="center"/>
      <protection locked="0"/>
    </xf>
    <xf numFmtId="3" fontId="10" fillId="0" borderId="5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13" xfId="1" applyNumberFormat="1" applyFont="1" applyBorder="1" applyAlignment="1" applyProtection="1">
      <alignment horizontal="center" vertical="center" wrapText="1"/>
      <protection locked="0"/>
    </xf>
    <xf numFmtId="164" fontId="10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46" xfId="3" applyFont="1" applyBorder="1" applyAlignment="1" applyProtection="1">
      <alignment vertical="center" readingOrder="2"/>
      <protection locked="0"/>
    </xf>
    <xf numFmtId="0" fontId="4" fillId="0" borderId="0" xfId="3" applyFont="1" applyAlignment="1" applyProtection="1">
      <alignment horizontal="center" vertical="center" wrapText="1"/>
      <protection locked="0"/>
    </xf>
    <xf numFmtId="0" fontId="8" fillId="2" borderId="42" xfId="3" applyFont="1" applyFill="1" applyBorder="1" applyAlignment="1" applyProtection="1">
      <alignment horizontal="center" vertical="center" readingOrder="2"/>
    </xf>
    <xf numFmtId="0" fontId="8" fillId="2" borderId="42" xfId="3" applyFont="1" applyFill="1" applyBorder="1" applyAlignment="1" applyProtection="1">
      <alignment horizontal="center" vertical="center" wrapText="1"/>
    </xf>
    <xf numFmtId="0" fontId="6" fillId="0" borderId="46" xfId="3" applyFont="1" applyBorder="1" applyAlignment="1" applyProtection="1">
      <alignment horizontal="center" vertical="top" readingOrder="2"/>
      <protection locked="0"/>
    </xf>
    <xf numFmtId="0" fontId="33" fillId="0" borderId="46" xfId="3" applyFont="1" applyBorder="1" applyAlignment="1" applyProtection="1">
      <alignment horizontal="left" readingOrder="2"/>
      <protection locked="0"/>
    </xf>
    <xf numFmtId="14" fontId="44" fillId="0" borderId="46" xfId="3" applyNumberFormat="1" applyFont="1" applyBorder="1" applyAlignment="1" applyProtection="1">
      <alignment horizontal="left" vertical="center" readingOrder="2"/>
      <protection locked="0"/>
    </xf>
    <xf numFmtId="0" fontId="44" fillId="0" borderId="46" xfId="3" applyFont="1" applyBorder="1" applyAlignment="1" applyProtection="1">
      <alignment horizontal="left" vertical="center" readingOrder="2"/>
      <protection locked="0"/>
    </xf>
    <xf numFmtId="0" fontId="8" fillId="28" borderId="1" xfId="3" applyFont="1" applyFill="1" applyBorder="1" applyAlignment="1" applyProtection="1">
      <alignment horizontal="center" vertical="center" readingOrder="2"/>
    </xf>
    <xf numFmtId="0" fontId="8" fillId="28" borderId="2" xfId="3" applyFont="1" applyFill="1" applyBorder="1" applyAlignment="1" applyProtection="1">
      <alignment horizontal="center" vertical="center" readingOrder="2"/>
    </xf>
    <xf numFmtId="0" fontId="8" fillId="28" borderId="24" xfId="3" applyFont="1" applyFill="1" applyBorder="1" applyAlignment="1" applyProtection="1">
      <alignment horizontal="center" vertical="center" readingOrder="2"/>
    </xf>
    <xf numFmtId="0" fontId="8" fillId="2" borderId="44" xfId="3" applyFont="1" applyFill="1" applyBorder="1" applyAlignment="1" applyProtection="1">
      <alignment horizontal="center" vertical="center" wrapText="1"/>
    </xf>
    <xf numFmtId="0" fontId="8" fillId="2" borderId="45" xfId="3" applyFont="1" applyFill="1" applyBorder="1" applyAlignment="1" applyProtection="1">
      <alignment horizontal="center" vertical="center" wrapText="1"/>
    </xf>
    <xf numFmtId="0" fontId="8" fillId="28" borderId="41" xfId="3" applyFont="1" applyFill="1" applyBorder="1" applyAlignment="1" applyProtection="1">
      <alignment horizontal="right" vertical="center" readingOrder="2"/>
    </xf>
    <xf numFmtId="0" fontId="8" fillId="28" borderId="0" xfId="3" applyFont="1" applyFill="1" applyBorder="1" applyAlignment="1" applyProtection="1">
      <alignment horizontal="right" vertical="center" readingOrder="2"/>
    </xf>
    <xf numFmtId="0" fontId="8" fillId="28" borderId="26" xfId="3" applyFont="1" applyFill="1" applyBorder="1" applyAlignment="1" applyProtection="1">
      <alignment horizontal="right" vertical="center" readingOrder="2"/>
    </xf>
    <xf numFmtId="0" fontId="8" fillId="2" borderId="43" xfId="3" applyFont="1" applyFill="1" applyBorder="1" applyAlignment="1" applyProtection="1">
      <alignment horizontal="center" vertical="center" wrapText="1"/>
    </xf>
    <xf numFmtId="0" fontId="5" fillId="0" borderId="27" xfId="586" applyFont="1" applyFill="1" applyBorder="1" applyAlignment="1" applyProtection="1">
      <alignment horizontal="center" vertical="center"/>
      <protection locked="0"/>
    </xf>
    <xf numFmtId="0" fontId="4" fillId="26" borderId="28" xfId="586" applyFont="1" applyFill="1" applyBorder="1" applyAlignment="1" applyProtection="1">
      <alignment horizontal="center" vertical="center" wrapText="1"/>
    </xf>
    <xf numFmtId="0" fontId="34" fillId="28" borderId="29" xfId="586" applyFont="1" applyFill="1" applyBorder="1" applyAlignment="1" applyProtection="1">
      <alignment horizontal="center" vertical="center"/>
    </xf>
    <xf numFmtId="0" fontId="34" fillId="28" borderId="30" xfId="586" applyFont="1" applyFill="1" applyBorder="1" applyAlignment="1" applyProtection="1">
      <alignment horizontal="center" vertical="center"/>
    </xf>
    <xf numFmtId="0" fontId="6" fillId="26" borderId="32" xfId="586" applyFont="1" applyFill="1" applyBorder="1" applyAlignment="1" applyProtection="1">
      <alignment horizontal="center" vertical="center"/>
    </xf>
    <xf numFmtId="0" fontId="6" fillId="26" borderId="33" xfId="586" applyFont="1" applyFill="1" applyBorder="1" applyAlignment="1" applyProtection="1">
      <alignment horizontal="center" vertical="center"/>
    </xf>
    <xf numFmtId="0" fontId="41" fillId="28" borderId="35" xfId="586" applyFont="1" applyFill="1" applyBorder="1" applyAlignment="1" applyProtection="1">
      <alignment horizontal="center" vertical="center"/>
    </xf>
    <xf numFmtId="0" fontId="41" fillId="28" borderId="36" xfId="586" applyFont="1" applyFill="1" applyBorder="1" applyAlignment="1" applyProtection="1">
      <alignment horizontal="center" vertical="center"/>
    </xf>
    <xf numFmtId="0" fontId="4" fillId="0" borderId="0" xfId="586" applyFont="1" applyBorder="1" applyAlignment="1" applyProtection="1">
      <alignment horizontal="center" vertical="center"/>
      <protection locked="0"/>
    </xf>
    <xf numFmtId="0" fontId="4" fillId="0" borderId="27" xfId="586" applyFont="1" applyFill="1" applyBorder="1" applyAlignment="1" applyProtection="1">
      <alignment horizontal="center" vertical="center"/>
      <protection locked="0"/>
    </xf>
  </cellXfs>
  <cellStyles count="592">
    <cellStyle name="20% - Accent1 10" xfId="4"/>
    <cellStyle name="20% - Accent1 2" xfId="5"/>
    <cellStyle name="20% - Accent1 3" xfId="6"/>
    <cellStyle name="20% - Accent1 4" xfId="7"/>
    <cellStyle name="20% - Accent1 5" xfId="8"/>
    <cellStyle name="20% - Accent1 6" xfId="9"/>
    <cellStyle name="20% - Accent1 7" xfId="10"/>
    <cellStyle name="20% - Accent1 8" xfId="11"/>
    <cellStyle name="20% - Accent1 9" xfId="12"/>
    <cellStyle name="20% - Accent2 10" xfId="13"/>
    <cellStyle name="20% - Accent2 2" xfId="14"/>
    <cellStyle name="20% - Accent2 3" xfId="15"/>
    <cellStyle name="20% - Accent2 4" xfId="16"/>
    <cellStyle name="20% - Accent2 5" xfId="17"/>
    <cellStyle name="20% - Accent2 6" xfId="18"/>
    <cellStyle name="20% - Accent2 7" xfId="19"/>
    <cellStyle name="20% - Accent2 8" xfId="20"/>
    <cellStyle name="20% - Accent2 9" xfId="21"/>
    <cellStyle name="20% - Accent3 10" xfId="22"/>
    <cellStyle name="20% - Accent3 2" xfId="23"/>
    <cellStyle name="20% - Accent3 3" xfId="24"/>
    <cellStyle name="20% - Accent3 4" xfId="25"/>
    <cellStyle name="20% - Accent3 5" xfId="26"/>
    <cellStyle name="20% - Accent3 6" xfId="27"/>
    <cellStyle name="20% - Accent3 7" xfId="28"/>
    <cellStyle name="20% - Accent3 8" xfId="29"/>
    <cellStyle name="20% - Accent3 9" xfId="30"/>
    <cellStyle name="20% - Accent4 10" xfId="31"/>
    <cellStyle name="20% - Accent4 2" xfId="32"/>
    <cellStyle name="20% - Accent4 3" xfId="33"/>
    <cellStyle name="20% - Accent4 4" xfId="34"/>
    <cellStyle name="20% - Accent4 5" xfId="35"/>
    <cellStyle name="20% - Accent4 6" xfId="36"/>
    <cellStyle name="20% - Accent4 7" xfId="37"/>
    <cellStyle name="20% - Accent4 8" xfId="38"/>
    <cellStyle name="20% - Accent4 9" xfId="39"/>
    <cellStyle name="20% - Accent5 10" xfId="40"/>
    <cellStyle name="20% - Accent5 2" xfId="41"/>
    <cellStyle name="20% - Accent5 3" xfId="42"/>
    <cellStyle name="20% - Accent5 4" xfId="43"/>
    <cellStyle name="20% - Accent5 5" xfId="44"/>
    <cellStyle name="20% - Accent5 6" xfId="45"/>
    <cellStyle name="20% - Accent5 7" xfId="46"/>
    <cellStyle name="20% - Accent5 8" xfId="47"/>
    <cellStyle name="20% - Accent5 9" xfId="48"/>
    <cellStyle name="20% - Accent6 10" xfId="49"/>
    <cellStyle name="20% - Accent6 2" xfId="50"/>
    <cellStyle name="20% - Accent6 3" xfId="51"/>
    <cellStyle name="20% - Accent6 4" xfId="52"/>
    <cellStyle name="20% - Accent6 5" xfId="53"/>
    <cellStyle name="20% - Accent6 6" xfId="54"/>
    <cellStyle name="20% - Accent6 7" xfId="55"/>
    <cellStyle name="20% - Accent6 8" xfId="56"/>
    <cellStyle name="20% - Accent6 9" xfId="57"/>
    <cellStyle name="40% - Accent1 10" xfId="58"/>
    <cellStyle name="40% - Accent1 2" xfId="59"/>
    <cellStyle name="40% - Accent1 3" xfId="60"/>
    <cellStyle name="40% - Accent1 4" xfId="61"/>
    <cellStyle name="40% - Accent1 5" xfId="62"/>
    <cellStyle name="40% - Accent1 6" xfId="63"/>
    <cellStyle name="40% - Accent1 7" xfId="64"/>
    <cellStyle name="40% - Accent1 8" xfId="65"/>
    <cellStyle name="40% - Accent1 9" xfId="66"/>
    <cellStyle name="40% - Accent2 10" xfId="67"/>
    <cellStyle name="40% - Accent2 2" xfId="68"/>
    <cellStyle name="40% - Accent2 3" xfId="69"/>
    <cellStyle name="40% - Accent2 4" xfId="70"/>
    <cellStyle name="40% - Accent2 5" xfId="71"/>
    <cellStyle name="40% - Accent2 6" xfId="72"/>
    <cellStyle name="40% - Accent2 7" xfId="73"/>
    <cellStyle name="40% - Accent2 8" xfId="74"/>
    <cellStyle name="40% - Accent2 9" xfId="75"/>
    <cellStyle name="40% - Accent3 10" xfId="76"/>
    <cellStyle name="40% - Accent3 2" xfId="77"/>
    <cellStyle name="40% - Accent3 3" xfId="78"/>
    <cellStyle name="40% - Accent3 4" xfId="79"/>
    <cellStyle name="40% - Accent3 5" xfId="80"/>
    <cellStyle name="40% - Accent3 6" xfId="81"/>
    <cellStyle name="40% - Accent3 7" xfId="82"/>
    <cellStyle name="40% - Accent3 8" xfId="83"/>
    <cellStyle name="40% - Accent3 9" xfId="84"/>
    <cellStyle name="40% - Accent4 10" xfId="85"/>
    <cellStyle name="40% - Accent4 2" xfId="86"/>
    <cellStyle name="40% - Accent4 3" xfId="87"/>
    <cellStyle name="40% - Accent4 4" xfId="88"/>
    <cellStyle name="40% - Accent4 5" xfId="89"/>
    <cellStyle name="40% - Accent4 6" xfId="90"/>
    <cellStyle name="40% - Accent4 7" xfId="91"/>
    <cellStyle name="40% - Accent4 8" xfId="92"/>
    <cellStyle name="40% - Accent4 9" xfId="93"/>
    <cellStyle name="40% - Accent5 10" xfId="94"/>
    <cellStyle name="40% - Accent5 2" xfId="95"/>
    <cellStyle name="40% - Accent5 3" xfId="96"/>
    <cellStyle name="40% - Accent5 4" xfId="97"/>
    <cellStyle name="40% - Accent5 5" xfId="98"/>
    <cellStyle name="40% - Accent5 6" xfId="99"/>
    <cellStyle name="40% - Accent5 7" xfId="100"/>
    <cellStyle name="40% - Accent5 8" xfId="101"/>
    <cellStyle name="40% - Accent5 9" xfId="102"/>
    <cellStyle name="40% - Accent6 10" xfId="103"/>
    <cellStyle name="40% - Accent6 2" xfId="104"/>
    <cellStyle name="40% - Accent6 3" xfId="105"/>
    <cellStyle name="40% - Accent6 4" xfId="106"/>
    <cellStyle name="40% - Accent6 5" xfId="107"/>
    <cellStyle name="40% - Accent6 6" xfId="108"/>
    <cellStyle name="40% - Accent6 7" xfId="109"/>
    <cellStyle name="40% - Accent6 8" xfId="110"/>
    <cellStyle name="40% - Accent6 9" xfId="111"/>
    <cellStyle name="60% - Accent1 10" xfId="112"/>
    <cellStyle name="60% - Accent1 2" xfId="113"/>
    <cellStyle name="60% - Accent1 3" xfId="114"/>
    <cellStyle name="60% - Accent1 4" xfId="115"/>
    <cellStyle name="60% - Accent1 5" xfId="116"/>
    <cellStyle name="60% - Accent1 6" xfId="117"/>
    <cellStyle name="60% - Accent1 7" xfId="118"/>
    <cellStyle name="60% - Accent1 8" xfId="119"/>
    <cellStyle name="60% - Accent1 9" xfId="120"/>
    <cellStyle name="60% - Accent2 10" xfId="121"/>
    <cellStyle name="60% - Accent2 2" xfId="122"/>
    <cellStyle name="60% - Accent2 3" xfId="123"/>
    <cellStyle name="60% - Accent2 4" xfId="124"/>
    <cellStyle name="60% - Accent2 5" xfId="125"/>
    <cellStyle name="60% - Accent2 6" xfId="126"/>
    <cellStyle name="60% - Accent2 7" xfId="127"/>
    <cellStyle name="60% - Accent2 8" xfId="128"/>
    <cellStyle name="60% - Accent2 9" xfId="129"/>
    <cellStyle name="60% - Accent3 10" xfId="130"/>
    <cellStyle name="60% - Accent3 2" xfId="131"/>
    <cellStyle name="60% - Accent3 3" xfId="132"/>
    <cellStyle name="60% - Accent3 4" xfId="133"/>
    <cellStyle name="60% - Accent3 5" xfId="134"/>
    <cellStyle name="60% - Accent3 6" xfId="135"/>
    <cellStyle name="60% - Accent3 7" xfId="136"/>
    <cellStyle name="60% - Accent3 8" xfId="137"/>
    <cellStyle name="60% - Accent3 9" xfId="138"/>
    <cellStyle name="60% - Accent4 10" xfId="139"/>
    <cellStyle name="60% - Accent4 2" xfId="140"/>
    <cellStyle name="60% - Accent4 3" xfId="141"/>
    <cellStyle name="60% - Accent4 4" xfId="142"/>
    <cellStyle name="60% - Accent4 5" xfId="143"/>
    <cellStyle name="60% - Accent4 6" xfId="144"/>
    <cellStyle name="60% - Accent4 7" xfId="145"/>
    <cellStyle name="60% - Accent4 8" xfId="146"/>
    <cellStyle name="60% - Accent4 9" xfId="147"/>
    <cellStyle name="60% - Accent5 10" xfId="148"/>
    <cellStyle name="60% - Accent5 2" xfId="149"/>
    <cellStyle name="60% - Accent5 3" xfId="150"/>
    <cellStyle name="60% - Accent5 4" xfId="151"/>
    <cellStyle name="60% - Accent5 5" xfId="152"/>
    <cellStyle name="60% - Accent5 6" xfId="153"/>
    <cellStyle name="60% - Accent5 7" xfId="154"/>
    <cellStyle name="60% - Accent5 8" xfId="155"/>
    <cellStyle name="60% - Accent5 9" xfId="156"/>
    <cellStyle name="60% - Accent6 10" xfId="157"/>
    <cellStyle name="60% - Accent6 2" xfId="158"/>
    <cellStyle name="60% - Accent6 3" xfId="159"/>
    <cellStyle name="60% - Accent6 4" xfId="160"/>
    <cellStyle name="60% - Accent6 5" xfId="161"/>
    <cellStyle name="60% - Accent6 6" xfId="162"/>
    <cellStyle name="60% - Accent6 7" xfId="163"/>
    <cellStyle name="60% - Accent6 8" xfId="164"/>
    <cellStyle name="60% - Accent6 9" xfId="165"/>
    <cellStyle name="Accent1 10" xfId="166"/>
    <cellStyle name="Accent1 11" xfId="167"/>
    <cellStyle name="Accent1 2" xfId="168"/>
    <cellStyle name="Accent1 3" xfId="169"/>
    <cellStyle name="Accent1 4" xfId="170"/>
    <cellStyle name="Accent1 5" xfId="171"/>
    <cellStyle name="Accent1 6" xfId="172"/>
    <cellStyle name="Accent1 7" xfId="173"/>
    <cellStyle name="Accent1 8" xfId="174"/>
    <cellStyle name="Accent1 9" xfId="175"/>
    <cellStyle name="Accent2 10" xfId="176"/>
    <cellStyle name="Accent2 2" xfId="177"/>
    <cellStyle name="Accent2 3" xfId="178"/>
    <cellStyle name="Accent2 4" xfId="179"/>
    <cellStyle name="Accent2 5" xfId="180"/>
    <cellStyle name="Accent2 6" xfId="181"/>
    <cellStyle name="Accent2 7" xfId="182"/>
    <cellStyle name="Accent2 8" xfId="183"/>
    <cellStyle name="Accent2 9" xfId="184"/>
    <cellStyle name="Accent3 10" xfId="185"/>
    <cellStyle name="Accent3 2" xfId="186"/>
    <cellStyle name="Accent3 3" xfId="187"/>
    <cellStyle name="Accent3 4" xfId="188"/>
    <cellStyle name="Accent3 5" xfId="189"/>
    <cellStyle name="Accent3 6" xfId="190"/>
    <cellStyle name="Accent3 7" xfId="191"/>
    <cellStyle name="Accent3 8" xfId="192"/>
    <cellStyle name="Accent3 9" xfId="193"/>
    <cellStyle name="Accent4 10" xfId="194"/>
    <cellStyle name="Accent4 2" xfId="195"/>
    <cellStyle name="Accent4 3" xfId="196"/>
    <cellStyle name="Accent4 4" xfId="197"/>
    <cellStyle name="Accent4 5" xfId="198"/>
    <cellStyle name="Accent4 6" xfId="199"/>
    <cellStyle name="Accent4 7" xfId="200"/>
    <cellStyle name="Accent4 8" xfId="201"/>
    <cellStyle name="Accent4 9" xfId="202"/>
    <cellStyle name="Accent5 10" xfId="203"/>
    <cellStyle name="Accent5 2" xfId="204"/>
    <cellStyle name="Accent5 3" xfId="205"/>
    <cellStyle name="Accent5 4" xfId="206"/>
    <cellStyle name="Accent5 5" xfId="207"/>
    <cellStyle name="Accent5 6" xfId="208"/>
    <cellStyle name="Accent5 7" xfId="209"/>
    <cellStyle name="Accent5 8" xfId="210"/>
    <cellStyle name="Accent5 9" xfId="211"/>
    <cellStyle name="Accent6 10" xfId="212"/>
    <cellStyle name="Accent6 2" xfId="213"/>
    <cellStyle name="Accent6 3" xfId="214"/>
    <cellStyle name="Accent6 4" xfId="215"/>
    <cellStyle name="Accent6 5" xfId="216"/>
    <cellStyle name="Accent6 6" xfId="217"/>
    <cellStyle name="Accent6 7" xfId="218"/>
    <cellStyle name="Accent6 8" xfId="219"/>
    <cellStyle name="Accent6 9" xfId="220"/>
    <cellStyle name="Bad 10" xfId="221"/>
    <cellStyle name="Bad 2" xfId="222"/>
    <cellStyle name="Bad 3" xfId="223"/>
    <cellStyle name="Bad 4" xfId="224"/>
    <cellStyle name="Bad 5" xfId="225"/>
    <cellStyle name="Bad 6" xfId="226"/>
    <cellStyle name="Bad 7" xfId="227"/>
    <cellStyle name="Bad 8" xfId="228"/>
    <cellStyle name="Bad 9" xfId="229"/>
    <cellStyle name="Calculation 10" xfId="230"/>
    <cellStyle name="Calculation 2" xfId="231"/>
    <cellStyle name="Calculation 3" xfId="232"/>
    <cellStyle name="Calculation 4" xfId="233"/>
    <cellStyle name="Calculation 5" xfId="234"/>
    <cellStyle name="Calculation 6" xfId="235"/>
    <cellStyle name="Calculation 7" xfId="236"/>
    <cellStyle name="Calculation 8" xfId="237"/>
    <cellStyle name="Calculation 9" xfId="238"/>
    <cellStyle name="Check Cell 10" xfId="239"/>
    <cellStyle name="Check Cell 2" xfId="240"/>
    <cellStyle name="Check Cell 3" xfId="241"/>
    <cellStyle name="Check Cell 4" xfId="242"/>
    <cellStyle name="Check Cell 5" xfId="243"/>
    <cellStyle name="Check Cell 6" xfId="244"/>
    <cellStyle name="Check Cell 7" xfId="245"/>
    <cellStyle name="Check Cell 8" xfId="246"/>
    <cellStyle name="Check Cell 9" xfId="247"/>
    <cellStyle name="Comma" xfId="1" builtinId="3"/>
    <cellStyle name="Comma 10" xfId="248"/>
    <cellStyle name="Comma 10 2" xfId="249"/>
    <cellStyle name="Comma 10 3" xfId="250"/>
    <cellStyle name="Comma 10 4" xfId="251"/>
    <cellStyle name="Comma 11" xfId="252"/>
    <cellStyle name="Comma 11 2" xfId="253"/>
    <cellStyle name="Comma 11 3" xfId="254"/>
    <cellStyle name="Comma 11 4" xfId="255"/>
    <cellStyle name="Comma 12" xfId="256"/>
    <cellStyle name="Comma 12 2" xfId="257"/>
    <cellStyle name="Comma 12 3" xfId="258"/>
    <cellStyle name="Comma 12 4" xfId="259"/>
    <cellStyle name="Comma 13" xfId="260"/>
    <cellStyle name="Comma 13 2" xfId="261"/>
    <cellStyle name="Comma 13 3" xfId="262"/>
    <cellStyle name="Comma 13 4" xfId="263"/>
    <cellStyle name="Comma 14" xfId="264"/>
    <cellStyle name="Comma 14 2" xfId="265"/>
    <cellStyle name="Comma 14 3" xfId="266"/>
    <cellStyle name="Comma 14 4" xfId="267"/>
    <cellStyle name="Comma 15" xfId="268"/>
    <cellStyle name="Comma 15 2" xfId="269"/>
    <cellStyle name="Comma 15 3" xfId="270"/>
    <cellStyle name="Comma 15 4" xfId="271"/>
    <cellStyle name="Comma 16" xfId="272"/>
    <cellStyle name="Comma 16 2" xfId="273"/>
    <cellStyle name="Comma 16 3" xfId="274"/>
    <cellStyle name="Comma 16 4" xfId="275"/>
    <cellStyle name="Comma 17" xfId="276"/>
    <cellStyle name="Comma 17 2" xfId="277"/>
    <cellStyle name="Comma 17 3" xfId="278"/>
    <cellStyle name="Comma 17 4" xfId="279"/>
    <cellStyle name="Comma 18" xfId="280"/>
    <cellStyle name="Comma 18 2" xfId="281"/>
    <cellStyle name="Comma 18 3" xfId="282"/>
    <cellStyle name="Comma 18 4" xfId="283"/>
    <cellStyle name="Comma 19" xfId="284"/>
    <cellStyle name="Comma 19 2" xfId="285"/>
    <cellStyle name="Comma 19 3" xfId="286"/>
    <cellStyle name="Comma 19 4" xfId="287"/>
    <cellStyle name="Comma 2" xfId="288"/>
    <cellStyle name="Comma 2 10" xfId="289"/>
    <cellStyle name="Comma 2 2" xfId="290"/>
    <cellStyle name="Comma 2 2 2" xfId="291"/>
    <cellStyle name="Comma 2 3" xfId="292"/>
    <cellStyle name="Comma 2 4" xfId="293"/>
    <cellStyle name="Comma 2 5" xfId="294"/>
    <cellStyle name="Comma 2 6" xfId="295"/>
    <cellStyle name="Comma 2 7" xfId="296"/>
    <cellStyle name="Comma 2 8" xfId="297"/>
    <cellStyle name="Comma 2 9" xfId="298"/>
    <cellStyle name="Comma 20" xfId="299"/>
    <cellStyle name="Comma 20 2" xfId="300"/>
    <cellStyle name="Comma 20 3" xfId="301"/>
    <cellStyle name="Comma 20 4" xfId="302"/>
    <cellStyle name="Comma 21" xfId="303"/>
    <cellStyle name="Comma 21 2" xfId="304"/>
    <cellStyle name="Comma 21 3" xfId="305"/>
    <cellStyle name="Comma 21 4" xfId="306"/>
    <cellStyle name="Comma 22" xfId="307"/>
    <cellStyle name="Comma 22 2" xfId="308"/>
    <cellStyle name="Comma 22 3" xfId="309"/>
    <cellStyle name="Comma 22 4" xfId="310"/>
    <cellStyle name="Comma 23" xfId="311"/>
    <cellStyle name="Comma 23 2" xfId="312"/>
    <cellStyle name="Comma 23 3" xfId="313"/>
    <cellStyle name="Comma 23 4" xfId="314"/>
    <cellStyle name="Comma 24" xfId="315"/>
    <cellStyle name="Comma 24 2" xfId="316"/>
    <cellStyle name="Comma 24 3" xfId="317"/>
    <cellStyle name="Comma 24 4" xfId="318"/>
    <cellStyle name="Comma 25" xfId="319"/>
    <cellStyle name="Comma 25 2" xfId="320"/>
    <cellStyle name="Comma 25 3" xfId="321"/>
    <cellStyle name="Comma 25 4" xfId="322"/>
    <cellStyle name="Comma 26" xfId="323"/>
    <cellStyle name="Comma 27" xfId="324"/>
    <cellStyle name="Comma 27 2" xfId="325"/>
    <cellStyle name="Comma 28" xfId="326"/>
    <cellStyle name="Comma 29" xfId="327"/>
    <cellStyle name="Comma 29 2" xfId="328"/>
    <cellStyle name="Comma 29 2 2" xfId="329"/>
    <cellStyle name="Comma 29 3" xfId="330"/>
    <cellStyle name="Comma 3" xfId="331"/>
    <cellStyle name="Comma 3 2" xfId="332"/>
    <cellStyle name="Comma 3 3" xfId="333"/>
    <cellStyle name="Comma 30" xfId="334"/>
    <cellStyle name="Comma 31" xfId="335"/>
    <cellStyle name="Comma 32" xfId="336"/>
    <cellStyle name="Comma 33" xfId="337"/>
    <cellStyle name="Comma 33 2" xfId="338"/>
    <cellStyle name="Comma 34" xfId="339"/>
    <cellStyle name="Comma 35" xfId="340"/>
    <cellStyle name="Comma 35 2" xfId="341"/>
    <cellStyle name="Comma 36" xfId="342"/>
    <cellStyle name="Comma 37" xfId="343"/>
    <cellStyle name="Comma 38" xfId="587"/>
    <cellStyle name="Comma 39" xfId="588"/>
    <cellStyle name="Comma 4" xfId="344"/>
    <cellStyle name="Comma 4 2" xfId="345"/>
    <cellStyle name="Comma 4 3" xfId="346"/>
    <cellStyle name="Comma 5" xfId="347"/>
    <cellStyle name="Comma 5 2" xfId="348"/>
    <cellStyle name="Comma 5 2 2" xfId="349"/>
    <cellStyle name="Comma 6" xfId="350"/>
    <cellStyle name="Comma 6 2" xfId="351"/>
    <cellStyle name="Comma 7" xfId="352"/>
    <cellStyle name="Comma 7 2" xfId="353"/>
    <cellStyle name="Comma 7 3" xfId="354"/>
    <cellStyle name="Comma 7 4" xfId="355"/>
    <cellStyle name="Comma 8" xfId="356"/>
    <cellStyle name="Comma 8 2" xfId="357"/>
    <cellStyle name="Comma 8 3" xfId="358"/>
    <cellStyle name="Comma 8 4" xfId="359"/>
    <cellStyle name="Comma 9" xfId="360"/>
    <cellStyle name="Comma 9 2" xfId="361"/>
    <cellStyle name="Comma 9 3" xfId="362"/>
    <cellStyle name="Comma 9 4" xfId="363"/>
    <cellStyle name="Currency 2" xfId="364"/>
    <cellStyle name="Currency 2 2" xfId="365"/>
    <cellStyle name="Explanatory Text 10" xfId="366"/>
    <cellStyle name="Explanatory Text 2" xfId="367"/>
    <cellStyle name="Explanatory Text 3" xfId="368"/>
    <cellStyle name="Explanatory Text 4" xfId="369"/>
    <cellStyle name="Explanatory Text 5" xfId="370"/>
    <cellStyle name="Explanatory Text 6" xfId="371"/>
    <cellStyle name="Explanatory Text 7" xfId="372"/>
    <cellStyle name="Explanatory Text 8" xfId="373"/>
    <cellStyle name="Explanatory Text 9" xfId="374"/>
    <cellStyle name="false" xfId="375"/>
    <cellStyle name="false 2" xfId="376"/>
    <cellStyle name="Good 10" xfId="377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Heading 1 10" xfId="386"/>
    <cellStyle name="Heading 1 2" xfId="387"/>
    <cellStyle name="Heading 1 3" xfId="388"/>
    <cellStyle name="Heading 1 4" xfId="389"/>
    <cellStyle name="Heading 1 5" xfId="390"/>
    <cellStyle name="Heading 1 6" xfId="391"/>
    <cellStyle name="Heading 1 7" xfId="392"/>
    <cellStyle name="Heading 1 8" xfId="393"/>
    <cellStyle name="Heading 1 9" xfId="394"/>
    <cellStyle name="Heading 2 10" xfId="395"/>
    <cellStyle name="Heading 2 2" xfId="396"/>
    <cellStyle name="Heading 2 3" xfId="397"/>
    <cellStyle name="Heading 2 4" xfId="398"/>
    <cellStyle name="Heading 2 5" xfId="399"/>
    <cellStyle name="Heading 2 6" xfId="400"/>
    <cellStyle name="Heading 2 7" xfId="401"/>
    <cellStyle name="Heading 2 8" xfId="402"/>
    <cellStyle name="Heading 2 9" xfId="403"/>
    <cellStyle name="Heading 3 10" xfId="404"/>
    <cellStyle name="Heading 3 2" xfId="405"/>
    <cellStyle name="Heading 3 3" xfId="406"/>
    <cellStyle name="Heading 3 4" xfId="407"/>
    <cellStyle name="Heading 3 5" xfId="408"/>
    <cellStyle name="Heading 3 6" xfId="409"/>
    <cellStyle name="Heading 3 7" xfId="410"/>
    <cellStyle name="Heading 3 8" xfId="411"/>
    <cellStyle name="Heading 3 9" xfId="412"/>
    <cellStyle name="Heading 4 10" xfId="413"/>
    <cellStyle name="Heading 4 2" xfId="414"/>
    <cellStyle name="Heading 4 3" xfId="415"/>
    <cellStyle name="Heading 4 4" xfId="416"/>
    <cellStyle name="Heading 4 5" xfId="417"/>
    <cellStyle name="Heading 4 6" xfId="418"/>
    <cellStyle name="Heading 4 7" xfId="419"/>
    <cellStyle name="Heading 4 8" xfId="420"/>
    <cellStyle name="Heading 4 9" xfId="421"/>
    <cellStyle name="Input 10" xfId="422"/>
    <cellStyle name="Input 2" xfId="423"/>
    <cellStyle name="Input 3" xfId="424"/>
    <cellStyle name="Input 4" xfId="425"/>
    <cellStyle name="Input 5" xfId="426"/>
    <cellStyle name="Input 6" xfId="427"/>
    <cellStyle name="Input 7" xfId="428"/>
    <cellStyle name="Input 8" xfId="429"/>
    <cellStyle name="Input 9" xfId="430"/>
    <cellStyle name="Linked Cell 10" xfId="431"/>
    <cellStyle name="Linked Cell 2" xfId="432"/>
    <cellStyle name="Linked Cell 3" xfId="433"/>
    <cellStyle name="Linked Cell 4" xfId="434"/>
    <cellStyle name="Linked Cell 5" xfId="435"/>
    <cellStyle name="Linked Cell 6" xfId="436"/>
    <cellStyle name="Linked Cell 7" xfId="437"/>
    <cellStyle name="Linked Cell 8" xfId="438"/>
    <cellStyle name="Linked Cell 9" xfId="439"/>
    <cellStyle name="Neutral 10" xfId="440"/>
    <cellStyle name="Neutral 2" xfId="441"/>
    <cellStyle name="Neutral 3" xfId="442"/>
    <cellStyle name="Neutral 4" xfId="443"/>
    <cellStyle name="Neutral 5" xfId="444"/>
    <cellStyle name="Neutral 6" xfId="445"/>
    <cellStyle name="Neutral 7" xfId="446"/>
    <cellStyle name="Neutral 8" xfId="447"/>
    <cellStyle name="Neutral 9" xfId="448"/>
    <cellStyle name="Normal" xfId="0" builtinId="0"/>
    <cellStyle name="Normal 10" xfId="3"/>
    <cellStyle name="Normal 11" xfId="449"/>
    <cellStyle name="Normal 12" xfId="450"/>
    <cellStyle name="Normal 13" xfId="451"/>
    <cellStyle name="Normal 13 2" xfId="452"/>
    <cellStyle name="Normal 14" xfId="453"/>
    <cellStyle name="Normal 14 2" xfId="454"/>
    <cellStyle name="Normal 15" xfId="455"/>
    <cellStyle name="Normal 16" xfId="456"/>
    <cellStyle name="Normal 16 2" xfId="457"/>
    <cellStyle name="Normal 17" xfId="458"/>
    <cellStyle name="Normal 18" xfId="459"/>
    <cellStyle name="Normal 18 2" xfId="460"/>
    <cellStyle name="Normal 19" xfId="461"/>
    <cellStyle name="Normal 2" xfId="462"/>
    <cellStyle name="Normal 2 10" xfId="463"/>
    <cellStyle name="Normal 2 11" xfId="464"/>
    <cellStyle name="Normal 2 12" xfId="465"/>
    <cellStyle name="Normal 2 13" xfId="466"/>
    <cellStyle name="Normal 2 14" xfId="467"/>
    <cellStyle name="Normal 2 15" xfId="468"/>
    <cellStyle name="Normal 2 16" xfId="469"/>
    <cellStyle name="Normal 2 17" xfId="470"/>
    <cellStyle name="Normal 2 18" xfId="471"/>
    <cellStyle name="Normal 2 19" xfId="472"/>
    <cellStyle name="Normal 2 2" xfId="473"/>
    <cellStyle name="Normal 2 2 2" xfId="474"/>
    <cellStyle name="Normal 2 2 3" xfId="475"/>
    <cellStyle name="Normal 2 2 4" xfId="476"/>
    <cellStyle name="Normal 2 2_MTFF May- 02 - 2011_Parliment" xfId="477"/>
    <cellStyle name="Normal 2 3" xfId="478"/>
    <cellStyle name="Normal 2 3 2" xfId="479"/>
    <cellStyle name="Normal 2 4" xfId="480"/>
    <cellStyle name="Normal 2 4 2" xfId="481"/>
    <cellStyle name="Normal 2 4 3" xfId="482"/>
    <cellStyle name="Normal 2 5" xfId="483"/>
    <cellStyle name="Normal 2 5 2" xfId="484"/>
    <cellStyle name="Normal 2 6" xfId="485"/>
    <cellStyle name="Normal 2 7" xfId="486"/>
    <cellStyle name="Normal 2 8" xfId="487"/>
    <cellStyle name="Normal 2 9" xfId="488"/>
    <cellStyle name="Normal 2_MTFF May- 02 - 2011_Parliment" xfId="489"/>
    <cellStyle name="Normal 20" xfId="490"/>
    <cellStyle name="Normal 21" xfId="491"/>
    <cellStyle name="Normal 22" xfId="492"/>
    <cellStyle name="Normal 23" xfId="493"/>
    <cellStyle name="Normal 24" xfId="494"/>
    <cellStyle name="Normal 25" xfId="586"/>
    <cellStyle name="Normal 26" xfId="591"/>
    <cellStyle name="Normal 28" xfId="495"/>
    <cellStyle name="Normal 3" xfId="496"/>
    <cellStyle name="Normal 3 10" xfId="497"/>
    <cellStyle name="Normal 3 11" xfId="498"/>
    <cellStyle name="Normal 3 12" xfId="499"/>
    <cellStyle name="Normal 3 13" xfId="500"/>
    <cellStyle name="Normal 3 14" xfId="501"/>
    <cellStyle name="Normal 3 15" xfId="502"/>
    <cellStyle name="Normal 3 16" xfId="503"/>
    <cellStyle name="Normal 3 17" xfId="504"/>
    <cellStyle name="Normal 3 2" xfId="505"/>
    <cellStyle name="Normal 3 2 2" xfId="506"/>
    <cellStyle name="Normal 3 3" xfId="507"/>
    <cellStyle name="Normal 3 4" xfId="508"/>
    <cellStyle name="Normal 3 5" xfId="509"/>
    <cellStyle name="Normal 3 6" xfId="510"/>
    <cellStyle name="Normal 3 7" xfId="511"/>
    <cellStyle name="Normal 3 8" xfId="512"/>
    <cellStyle name="Normal 3 9" xfId="513"/>
    <cellStyle name="Normal 4" xfId="514"/>
    <cellStyle name="Normal 4 2" xfId="515"/>
    <cellStyle name="Normal 4 3" xfId="516"/>
    <cellStyle name="Normal 4 4" xfId="517"/>
    <cellStyle name="Normal 4 5" xfId="518"/>
    <cellStyle name="Normal 4 6" xfId="519"/>
    <cellStyle name="Normal 4_MTFF May- 02 - 2011_Parliment" xfId="520"/>
    <cellStyle name="Normal 5" xfId="521"/>
    <cellStyle name="Normal 5 2" xfId="522"/>
    <cellStyle name="Normal 51" xfId="523"/>
    <cellStyle name="Normal 6" xfId="524"/>
    <cellStyle name="Normal 7" xfId="525"/>
    <cellStyle name="Normal 8" xfId="526"/>
    <cellStyle name="Normal 9" xfId="527"/>
    <cellStyle name="Note 10" xfId="528"/>
    <cellStyle name="Note 2" xfId="529"/>
    <cellStyle name="Note 3" xfId="530"/>
    <cellStyle name="Note 4" xfId="531"/>
    <cellStyle name="Note 5" xfId="532"/>
    <cellStyle name="Note 6" xfId="533"/>
    <cellStyle name="Note 7" xfId="534"/>
    <cellStyle name="Note 8" xfId="535"/>
    <cellStyle name="Note 9" xfId="536"/>
    <cellStyle name="Output 10" xfId="537"/>
    <cellStyle name="Output 2" xfId="538"/>
    <cellStyle name="Output 3" xfId="539"/>
    <cellStyle name="Output 4" xfId="540"/>
    <cellStyle name="Output 5" xfId="541"/>
    <cellStyle name="Output 6" xfId="542"/>
    <cellStyle name="Output 7" xfId="543"/>
    <cellStyle name="Output 8" xfId="544"/>
    <cellStyle name="Output 9" xfId="545"/>
    <cellStyle name="Percent" xfId="2" builtinId="5"/>
    <cellStyle name="Percent 10" xfId="546"/>
    <cellStyle name="Percent 11" xfId="547"/>
    <cellStyle name="Percent 12" xfId="589"/>
    <cellStyle name="Percent 13" xfId="590"/>
    <cellStyle name="Percent 2" xfId="548"/>
    <cellStyle name="Percent 2 2" xfId="549"/>
    <cellStyle name="Percent 3" xfId="550"/>
    <cellStyle name="Percent 3 2" xfId="551"/>
    <cellStyle name="Percent 4" xfId="552"/>
    <cellStyle name="Percent 4 2" xfId="553"/>
    <cellStyle name="Percent 5" xfId="554"/>
    <cellStyle name="Percent 6" xfId="555"/>
    <cellStyle name="Percent 7" xfId="556"/>
    <cellStyle name="Percent 8" xfId="557"/>
    <cellStyle name="Percent 9" xfId="558"/>
    <cellStyle name="Title 10" xfId="559"/>
    <cellStyle name="Title 2" xfId="560"/>
    <cellStyle name="Title 3" xfId="561"/>
    <cellStyle name="Title 4" xfId="562"/>
    <cellStyle name="Title 5" xfId="563"/>
    <cellStyle name="Title 6" xfId="564"/>
    <cellStyle name="Title 7" xfId="565"/>
    <cellStyle name="Title 8" xfId="566"/>
    <cellStyle name="Title 9" xfId="567"/>
    <cellStyle name="Total 10" xfId="568"/>
    <cellStyle name="Total 2" xfId="569"/>
    <cellStyle name="Total 3" xfId="570"/>
    <cellStyle name="Total 4" xfId="571"/>
    <cellStyle name="Total 5" xfId="572"/>
    <cellStyle name="Total 6" xfId="573"/>
    <cellStyle name="Total 7" xfId="574"/>
    <cellStyle name="Total 8" xfId="575"/>
    <cellStyle name="Total 9" xfId="576"/>
    <cellStyle name="Warning Text 10" xfId="577"/>
    <cellStyle name="Warning Text 2" xfId="578"/>
    <cellStyle name="Warning Text 3" xfId="579"/>
    <cellStyle name="Warning Text 4" xfId="580"/>
    <cellStyle name="Warning Text 5" xfId="581"/>
    <cellStyle name="Warning Text 6" xfId="582"/>
    <cellStyle name="Warning Text 7" xfId="583"/>
    <cellStyle name="Warning Text 8" xfId="584"/>
    <cellStyle name="Warning Text 9" xfId="585"/>
  </cellStyles>
  <dxfs count="0"/>
  <tableStyles count="0" defaultTableStyle="TableStyleMedium9" defaultPivotStyle="PivotStyleLight16"/>
  <colors>
    <mruColors>
      <color rgb="FFA29794"/>
      <color rgb="FFA5C1CB"/>
      <color rgb="FF8E94A8"/>
      <color rgb="FFA1AFCF"/>
      <color rgb="FF7A8EBC"/>
      <color rgb="FFA4929E"/>
      <color rgb="FF7CBA83"/>
      <color rgb="FF99CC6A"/>
      <color rgb="FFAEBF77"/>
      <color rgb="FF6EC8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99261446108988"/>
          <c:y val="3.0944082131237734E-2"/>
          <c:w val="0.70901194353963082"/>
          <c:h val="0.89920948616600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&amp; Graph'!$D$5</c:f>
              <c:strCache>
                <c:ptCount val="1"/>
                <c:pt idx="0">
                  <c:v>مجموع بودجه 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0.3927337849968745"/>
                </c:manualLayout>
              </c:layout>
              <c:spPr/>
              <c:txPr>
                <a:bodyPr/>
                <a:lstStyle/>
                <a:p>
                  <a:pPr>
                    <a:defRPr sz="2000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0F-45CF-87D6-8F9CF35FBF71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'Total &amp; Graph'!$D$6</c:f>
              <c:numCache>
                <c:formatCode>#,##0.000</c:formatCode>
                <c:ptCount val="1"/>
                <c:pt idx="0">
                  <c:v>8139.1090000000013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0F-45CF-87D6-8F9CF35FBF71}"/>
            </c:ext>
          </c:extLst>
        </c:ser>
        <c:ser>
          <c:idx val="1"/>
          <c:order val="1"/>
          <c:tx>
            <c:strRef>
              <c:f>'Total &amp; Graph'!$E$5</c:f>
              <c:strCache>
                <c:ptCount val="1"/>
                <c:pt idx="0">
                  <c:v>مجموع تخصیص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5252376207116353E-3"/>
                  <c:y val="-0.102822980000014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0F-45CF-87D6-8F9CF35FBF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'Total &amp; Graph'!$E$6</c:f>
              <c:numCache>
                <c:formatCode>#,##0.000</c:formatCode>
                <c:ptCount val="1"/>
                <c:pt idx="0">
                  <c:v>2238.3549999999996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40F-45CF-87D6-8F9CF35FBF71}"/>
            </c:ext>
          </c:extLst>
        </c:ser>
        <c:ser>
          <c:idx val="2"/>
          <c:order val="2"/>
          <c:tx>
            <c:strRef>
              <c:f>'Total &amp; Graph'!$G$5</c:f>
              <c:strCache>
                <c:ptCount val="1"/>
                <c:pt idx="0">
                  <c:v>مجموع مصارف</c:v>
                </c:pt>
              </c:strCache>
            </c:strRef>
          </c:tx>
          <c:spPr>
            <a:solidFill>
              <a:srgbClr val="53B24C"/>
            </a:solidFill>
          </c:spPr>
          <c:invertIfNegative val="0"/>
          <c:dLbls>
            <c:dLbl>
              <c:idx val="0"/>
              <c:layout>
                <c:manualLayout>
                  <c:x val="-1.0419206605945945E-2"/>
                  <c:y val="-0.10097462395858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0F-45CF-87D6-8F9CF35FBF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'Total &amp; Graph'!$G$6</c:f>
              <c:numCache>
                <c:formatCode>#,##0.000</c:formatCode>
                <c:ptCount val="1"/>
                <c:pt idx="0">
                  <c:v>514.04499999999996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40F-45CF-87D6-8F9CF35FB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95072"/>
        <c:axId val="100996608"/>
      </c:barChart>
      <c:catAx>
        <c:axId val="100995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996608"/>
        <c:crosses val="autoZero"/>
        <c:auto val="1"/>
        <c:lblAlgn val="ctr"/>
        <c:lblOffset val="100"/>
        <c:noMultiLvlLbl val="0"/>
      </c:catAx>
      <c:valAx>
        <c:axId val="100996608"/>
        <c:scaling>
          <c:orientation val="minMax"/>
        </c:scaling>
        <c:delete val="0"/>
        <c:axPos val="l"/>
        <c:majorGridlines/>
        <c:numFmt formatCode="#,##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099507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 rtl="1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1">
              <a:defRPr/>
            </a:pPr>
            <a:endParaRPr lang="en-US"/>
          </a:p>
        </c:txPr>
      </c:legendEntry>
      <c:legendEntry>
        <c:idx val="2"/>
        <c:txPr>
          <a:bodyPr/>
          <a:lstStyle/>
          <a:p>
            <a:pPr rtl="1">
              <a:defRPr/>
            </a:pPr>
            <a:endParaRPr lang="en-US"/>
          </a:p>
        </c:txPr>
      </c:legendEntry>
      <c:layout>
        <c:manualLayout>
          <c:xMode val="edge"/>
          <c:yMode val="edge"/>
          <c:x val="0.76258712061500555"/>
          <c:y val="0.25142235302699412"/>
          <c:w val="0.20860819643249495"/>
          <c:h val="0.22626831566124223"/>
        </c:manualLayout>
      </c:layout>
      <c:overlay val="0"/>
      <c:txPr>
        <a:bodyPr/>
        <a:lstStyle/>
        <a:p>
          <a:pPr rtl="1">
            <a:defRPr/>
          </a:pPr>
          <a:endParaRPr lang="en-US"/>
        </a:p>
      </c:txPr>
    </c:legend>
    <c:plotVisOnly val="0"/>
    <c:dispBlanksAs val="gap"/>
    <c:showDLblsOverMax val="0"/>
  </c:chart>
  <c:txPr>
    <a:bodyPr/>
    <a:lstStyle/>
    <a:p>
      <a:pPr>
        <a:defRPr sz="1600"/>
      </a:pPr>
      <a:endParaRPr lang="en-US"/>
    </a:p>
  </c:txPr>
  <c:printSettings>
    <c:headerFooter/>
    <c:pageMargins b="0.75000000000001565" l="0.70000000000000095" r="0.70000000000000095" t="0.75000000000001565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</xdr:row>
      <xdr:rowOff>22678</xdr:rowOff>
    </xdr:from>
    <xdr:to>
      <xdr:col>8</xdr:col>
      <xdr:colOff>0</xdr:colOff>
      <xdr:row>26</xdr:row>
      <xdr:rowOff>550069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Todos%20los%20Files%20de%20FCMR\Consutoria\Trabajo%20Activos\CAN%20IVA\El%20documento\DOCUMENTO%20FINAL\Modelo%20de%20Calculo%20Incidencia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rif%20Babak/AppData/Local/Microsoft/Windows/Temporary%20Internet%20Files/Content.Outlook/VJLNE6BR/&#1585;&#1575;&#1662;&#1608;&#1585;%20&#1580;&#1583;&#1740;&#1583;%20&#1605;&#1589;&#1575;&#1585;&#1601;%20&#1576;&#1608;&#1583;&#1580;&#1607;%20&#1575;&#1606;&#1705;&#1588;&#1575;&#1601;&#1740;%20&#1587;&#1575;&#1604;%20139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cidencia Fiscal"/>
      <sheetName val="Matriz de Consumo"/>
      <sheetName val="Coef. Tributarios"/>
      <sheetName val="Matriz Tributaria"/>
      <sheetName val="Matriz de Resultados"/>
      <sheetName val="Resultados IVA"/>
      <sheetName val="Resultados IT"/>
      <sheetName val="Resultados IEHD"/>
      <sheetName val="Resultados ICE"/>
      <sheetName val="Resultados I RC-IVA"/>
      <sheetName val="Resultados II RC IVA"/>
      <sheetName val="Consumo vs Ingreso"/>
      <sheetName val="Graf Urb-Rural"/>
      <sheetName val="Graf Cons-Ing"/>
      <sheetName val="Graf ICE"/>
      <sheetName val="Graf Gasto Social"/>
      <sheetName val="ANNEX"/>
      <sheetName val="ANEXO D"/>
      <sheetName val="ANEXO J"/>
      <sheetName val="Educacion"/>
      <sheetName val="Salud"/>
      <sheetName val="Pensiones"/>
      <sheetName val="Ingresos del Gobierno"/>
      <sheetName val="Egresos del Gobierno"/>
      <sheetName val="UDAPE Gobierno"/>
      <sheetName val="UDAPE SPNF"/>
      <sheetName val="UDAPE Gasto Social"/>
      <sheetName val="otros"/>
      <sheetName val="RC IVA SPVS"/>
      <sheetName val="c0721"/>
      <sheetName val="c07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5">
          <cell r="A5" t="str">
            <v>RECAUDACIÓN  RENTA  INTERNA  POR  TIPO  DE  IMPUESTOS</v>
          </cell>
        </row>
        <row r="6">
          <cell r="A6" t="str">
            <v>(En Miles de Bolivianos)</v>
          </cell>
        </row>
        <row r="10">
          <cell r="A10" t="str">
            <v>D E T A L L E</v>
          </cell>
          <cell r="C10" t="str">
            <v>1987</v>
          </cell>
          <cell r="D10">
            <v>1988</v>
          </cell>
          <cell r="E10" t="str">
            <v>1989</v>
          </cell>
          <cell r="F10" t="str">
            <v>1990</v>
          </cell>
          <cell r="G10" t="str">
            <v>1991</v>
          </cell>
          <cell r="H10" t="str">
            <v>1992</v>
          </cell>
          <cell r="I10" t="str">
            <v>1993</v>
          </cell>
          <cell r="J10" t="str">
            <v>1994 (1)</v>
          </cell>
          <cell r="K10" t="str">
            <v xml:space="preserve">1995 </v>
          </cell>
          <cell r="L10">
            <v>1996</v>
          </cell>
          <cell r="M10">
            <v>1997</v>
          </cell>
        </row>
        <row r="13">
          <cell r="A13" t="str">
            <v>TOTAL IMPUESTOS LEY 843 (S/YPFB)</v>
          </cell>
          <cell r="C13">
            <v>266285.614</v>
          </cell>
          <cell r="D13">
            <v>505136.54200000002</v>
          </cell>
          <cell r="E13">
            <v>625009.06299999997</v>
          </cell>
          <cell r="F13">
            <v>778186.35699999996</v>
          </cell>
          <cell r="G13">
            <v>1142889.1679999998</v>
          </cell>
          <cell r="H13">
            <v>1654300.8559999999</v>
          </cell>
          <cell r="I13">
            <v>2008630.1259999999</v>
          </cell>
          <cell r="J13">
            <v>2368719.6369999996</v>
          </cell>
          <cell r="K13">
            <v>2701988.1370000001</v>
          </cell>
          <cell r="L13">
            <v>3590183.99</v>
          </cell>
          <cell r="M13">
            <v>4092719.8760000006</v>
          </cell>
        </row>
        <row r="15">
          <cell r="A15" t="str">
            <v xml:space="preserve">  Transferencia Grat. de Bienes</v>
          </cell>
          <cell r="B15" t="str">
            <v>(TGB)</v>
          </cell>
          <cell r="C15">
            <v>0</v>
          </cell>
          <cell r="D15">
            <v>194.75</v>
          </cell>
          <cell r="E15">
            <v>546.18900000000008</v>
          </cell>
          <cell r="F15">
            <v>788.34899999999993</v>
          </cell>
          <cell r="G15">
            <v>1057.586</v>
          </cell>
          <cell r="H15">
            <v>874.31</v>
          </cell>
          <cell r="I15">
            <v>1364.4760000000001</v>
          </cell>
          <cell r="J15">
            <v>1212.6179999999999</v>
          </cell>
          <cell r="K15">
            <v>1253.5510000000002</v>
          </cell>
          <cell r="L15">
            <v>1504.55</v>
          </cell>
          <cell r="M15">
            <v>2510.6530000000002</v>
          </cell>
        </row>
        <row r="16">
          <cell r="A16" t="str">
            <v xml:space="preserve">  Renta Presunta de Empresas</v>
          </cell>
          <cell r="B16" t="str">
            <v>(IRPE)</v>
          </cell>
          <cell r="C16">
            <v>10653.682999999999</v>
          </cell>
          <cell r="D16">
            <v>28420.303</v>
          </cell>
          <cell r="E16">
            <v>45424.642</v>
          </cell>
          <cell r="F16">
            <v>60448.260999999999</v>
          </cell>
          <cell r="G16">
            <v>85504.149000000005</v>
          </cell>
          <cell r="H16">
            <v>104658.624</v>
          </cell>
          <cell r="I16">
            <v>137307.24</v>
          </cell>
          <cell r="J16">
            <v>142216.451</v>
          </cell>
          <cell r="K16">
            <v>161839.88800000001</v>
          </cell>
          <cell r="L16">
            <v>48204.815999999999</v>
          </cell>
          <cell r="M16">
            <v>8256.0540000000001</v>
          </cell>
        </row>
        <row r="17">
          <cell r="A17" t="str">
            <v xml:space="preserve">  Consumo Específico (M.Int.)</v>
          </cell>
          <cell r="B17" t="str">
            <v>(ICE)</v>
          </cell>
          <cell r="C17">
            <v>23243.324999999997</v>
          </cell>
          <cell r="D17">
            <v>41516.584000000003</v>
          </cell>
          <cell r="E17">
            <v>64067.025999999998</v>
          </cell>
          <cell r="F17">
            <v>61008.946000000004</v>
          </cell>
          <cell r="G17">
            <v>110910.14099999999</v>
          </cell>
          <cell r="H17">
            <v>128452.84899999999</v>
          </cell>
          <cell r="I17">
            <v>153502.76299999998</v>
          </cell>
          <cell r="J17">
            <v>123464.53099999999</v>
          </cell>
          <cell r="K17">
            <v>190262.046</v>
          </cell>
          <cell r="L17">
            <v>193884.01500000001</v>
          </cell>
          <cell r="M17">
            <v>171427.53300000002</v>
          </cell>
        </row>
        <row r="18">
          <cell r="A18" t="str">
            <v xml:space="preserve">  Consumo Específico (Imp.)</v>
          </cell>
          <cell r="B18" t="str">
            <v>(ICE)</v>
          </cell>
          <cell r="C18">
            <v>578.66800000000001</v>
          </cell>
          <cell r="D18">
            <v>4399.0729999999994</v>
          </cell>
          <cell r="E18">
            <v>17026.2</v>
          </cell>
          <cell r="F18">
            <v>22146.960999999999</v>
          </cell>
          <cell r="G18">
            <v>30027.93</v>
          </cell>
          <cell r="H18">
            <v>44788.907999999996</v>
          </cell>
          <cell r="I18">
            <v>50304.485000000001</v>
          </cell>
          <cell r="J18">
            <v>76294.475000000006</v>
          </cell>
          <cell r="K18">
            <v>92480.884000000005</v>
          </cell>
          <cell r="L18">
            <v>139156.78700000001</v>
          </cell>
          <cell r="M18">
            <v>205050.00599999999</v>
          </cell>
        </row>
        <row r="19">
          <cell r="A19" t="str">
            <v xml:space="preserve">  Valor Agregado (M.Int.)</v>
          </cell>
          <cell r="B19" t="str">
            <v>(IVA)</v>
          </cell>
          <cell r="C19">
            <v>74478.376000000004</v>
          </cell>
          <cell r="D19">
            <v>128549.329</v>
          </cell>
          <cell r="E19">
            <v>158359.65400000001</v>
          </cell>
          <cell r="F19">
            <v>178056.83600000001</v>
          </cell>
          <cell r="G19">
            <v>233275.712</v>
          </cell>
          <cell r="H19">
            <v>383375.42599999998</v>
          </cell>
          <cell r="I19">
            <v>443812.86499999999</v>
          </cell>
          <cell r="J19">
            <v>588210.77100000007</v>
          </cell>
          <cell r="K19">
            <v>590870.86399999994</v>
          </cell>
          <cell r="L19">
            <v>820073.04200000002</v>
          </cell>
          <cell r="M19">
            <v>875885.86300000001</v>
          </cell>
        </row>
        <row r="20">
          <cell r="A20" t="str">
            <v xml:space="preserve">  Valor Agregado (Imp.)</v>
          </cell>
          <cell r="B20" t="str">
            <v>(IVA)</v>
          </cell>
          <cell r="C20">
            <v>72770.343999999997</v>
          </cell>
          <cell r="D20">
            <v>143925.61900000001</v>
          </cell>
          <cell r="E20">
            <v>159049.416</v>
          </cell>
          <cell r="F20">
            <v>178322.51</v>
          </cell>
          <cell r="G20">
            <v>275337.30100000004</v>
          </cell>
          <cell r="H20">
            <v>480441.61300000001</v>
          </cell>
          <cell r="I20">
            <v>586194.38500000001</v>
          </cell>
          <cell r="J20">
            <v>700102.26300000004</v>
          </cell>
          <cell r="K20">
            <v>852209.02399999998</v>
          </cell>
          <cell r="L20">
            <v>1028357.544</v>
          </cell>
          <cell r="M20">
            <v>1338366.338</v>
          </cell>
        </row>
        <row r="21">
          <cell r="A21" t="str">
            <v xml:space="preserve">  Reg. Complementario al IVA</v>
          </cell>
          <cell r="B21" t="str">
            <v>(RC-IVA)</v>
          </cell>
          <cell r="C21">
            <v>24349.187000000002</v>
          </cell>
          <cell r="D21">
            <v>48393.465999999993</v>
          </cell>
          <cell r="E21">
            <v>56155.070999999996</v>
          </cell>
          <cell r="F21">
            <v>62095.360999999997</v>
          </cell>
          <cell r="G21">
            <v>86394.002000000008</v>
          </cell>
          <cell r="H21">
            <v>106735.774</v>
          </cell>
          <cell r="I21">
            <v>150192.177</v>
          </cell>
          <cell r="J21">
            <v>164337.70600000001</v>
          </cell>
          <cell r="K21">
            <v>159157.78700000001</v>
          </cell>
          <cell r="L21">
            <v>167489.45499999999</v>
          </cell>
          <cell r="M21">
            <v>180691.264</v>
          </cell>
        </row>
        <row r="22">
          <cell r="A22" t="str">
            <v xml:space="preserve">  Transacciones</v>
          </cell>
          <cell r="B22" t="str">
            <v>(IT)</v>
          </cell>
          <cell r="C22">
            <v>23268.351999999999</v>
          </cell>
          <cell r="D22">
            <v>50974.358</v>
          </cell>
          <cell r="E22">
            <v>66252.509000000005</v>
          </cell>
          <cell r="F22">
            <v>136027.894</v>
          </cell>
          <cell r="G22">
            <v>211706.209</v>
          </cell>
          <cell r="H22">
            <v>276106.27100000001</v>
          </cell>
          <cell r="I22">
            <v>332548.51199999999</v>
          </cell>
          <cell r="J22">
            <v>406497.88699999999</v>
          </cell>
          <cell r="K22">
            <v>594162.26600000006</v>
          </cell>
          <cell r="L22">
            <v>662558.16</v>
          </cell>
          <cell r="M22">
            <v>617531.67800000007</v>
          </cell>
        </row>
        <row r="23">
          <cell r="A23" t="str">
            <v xml:space="preserve">   Utilidades Mineras</v>
          </cell>
          <cell r="B23" t="str">
            <v>(IUM)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585.25</v>
          </cell>
          <cell r="K23">
            <v>66.086000000000013</v>
          </cell>
          <cell r="L23">
            <v>1388.7860000000001</v>
          </cell>
          <cell r="M23">
            <v>194.37099999999998</v>
          </cell>
        </row>
        <row r="24">
          <cell r="A24" t="str">
            <v xml:space="preserve">   Impuesto a las Salidas al Exterior (a)</v>
          </cell>
          <cell r="B24" t="str">
            <v>(ISAE)</v>
          </cell>
          <cell r="C24">
            <v>0</v>
          </cell>
          <cell r="D24">
            <v>0</v>
          </cell>
          <cell r="E24">
            <v>0</v>
          </cell>
          <cell r="F24">
            <v>1883.95</v>
          </cell>
          <cell r="G24">
            <v>11245.05</v>
          </cell>
          <cell r="H24">
            <v>17780.513999999999</v>
          </cell>
          <cell r="I24">
            <v>21208.851999999999</v>
          </cell>
          <cell r="J24">
            <v>18777.940999999999</v>
          </cell>
          <cell r="K24">
            <v>10784.3</v>
          </cell>
          <cell r="L24">
            <v>10101.4</v>
          </cell>
          <cell r="M24">
            <v>11210.15</v>
          </cell>
        </row>
        <row r="25">
          <cell r="A25" t="str">
            <v xml:space="preserve">  Reg. Tributario Simplificado</v>
          </cell>
          <cell r="B25" t="str">
            <v>(RTS)</v>
          </cell>
          <cell r="C25">
            <v>2931.1750000000002</v>
          </cell>
          <cell r="D25">
            <v>4640.4769999999999</v>
          </cell>
          <cell r="E25">
            <v>3776.6289999999999</v>
          </cell>
          <cell r="F25">
            <v>3293.4990000000003</v>
          </cell>
          <cell r="G25">
            <v>1921.271</v>
          </cell>
          <cell r="H25">
            <v>2530.84</v>
          </cell>
          <cell r="I25">
            <v>2721.127</v>
          </cell>
          <cell r="J25">
            <v>3327.9230000000002</v>
          </cell>
          <cell r="K25">
            <v>4050.2209999999995</v>
          </cell>
          <cell r="L25">
            <v>4900.5810000000001</v>
          </cell>
          <cell r="M25">
            <v>5518.62</v>
          </cell>
        </row>
        <row r="26">
          <cell r="A26" t="str">
            <v xml:space="preserve">  Sist. Tributario Integrado</v>
          </cell>
          <cell r="B26" t="str">
            <v>(STI)</v>
          </cell>
          <cell r="C26">
            <v>28.364000000000001</v>
          </cell>
          <cell r="D26">
            <v>2859.9949999999999</v>
          </cell>
          <cell r="E26">
            <v>1393.2940000000001</v>
          </cell>
          <cell r="F26">
            <v>995.93899999999996</v>
          </cell>
          <cell r="G26">
            <v>455.67099999999999</v>
          </cell>
          <cell r="H26">
            <v>160.446</v>
          </cell>
          <cell r="I26">
            <v>54.335000000000001</v>
          </cell>
          <cell r="J26">
            <v>58.332000000000001</v>
          </cell>
          <cell r="K26">
            <v>70.40100000000001</v>
          </cell>
          <cell r="L26">
            <v>73.256</v>
          </cell>
          <cell r="M26">
            <v>65.801999999999992</v>
          </cell>
        </row>
        <row r="27">
          <cell r="A27" t="str">
            <v xml:space="preserve">  Propiedad Rural</v>
          </cell>
          <cell r="B27" t="str">
            <v>(IPR)</v>
          </cell>
          <cell r="C27">
            <v>0</v>
          </cell>
          <cell r="D27">
            <v>0</v>
          </cell>
          <cell r="E27">
            <v>1.609</v>
          </cell>
          <cell r="F27">
            <v>1975.394</v>
          </cell>
          <cell r="G27">
            <v>2667.9179999999997</v>
          </cell>
          <cell r="H27">
            <v>1765.2080000000001</v>
          </cell>
          <cell r="I27">
            <v>2056.335</v>
          </cell>
          <cell r="J27">
            <v>1165.681</v>
          </cell>
          <cell r="K27">
            <v>122.09599999999999</v>
          </cell>
          <cell r="L27">
            <v>0</v>
          </cell>
          <cell r="M27">
            <v>0</v>
          </cell>
        </row>
        <row r="28">
          <cell r="A28" t="str">
            <v xml:space="preserve">  Regularización Impositiva</v>
          </cell>
          <cell r="B28" t="str">
            <v>(IERI)</v>
          </cell>
          <cell r="C28">
            <v>2272.576</v>
          </cell>
          <cell r="D28">
            <v>1525.2829999999999</v>
          </cell>
          <cell r="E28">
            <v>511.46100000000007</v>
          </cell>
          <cell r="F28">
            <v>316.92</v>
          </cell>
          <cell r="G28">
            <v>186.43</v>
          </cell>
          <cell r="H28">
            <v>133.59899999999999</v>
          </cell>
          <cell r="I28">
            <v>27.553999999999998</v>
          </cell>
          <cell r="J28">
            <v>12.067</v>
          </cell>
          <cell r="K28">
            <v>3.774</v>
          </cell>
          <cell r="L28">
            <v>0.64400000000000002</v>
          </cell>
          <cell r="M28">
            <v>9.5000000000000001E-2</v>
          </cell>
        </row>
        <row r="29">
          <cell r="A29" t="str">
            <v xml:space="preserve">  Renta Presunta a Propietarios de Bienes (b)</v>
          </cell>
          <cell r="B29" t="str">
            <v>(IRPPB)</v>
          </cell>
          <cell r="C29">
            <v>31711.563999999998</v>
          </cell>
          <cell r="D29">
            <v>49737.305</v>
          </cell>
          <cell r="E29">
            <v>52445.362999999998</v>
          </cell>
          <cell r="F29">
            <v>70825.536999999997</v>
          </cell>
          <cell r="G29">
            <v>92199.797999999995</v>
          </cell>
          <cell r="H29">
            <v>106496.474</v>
          </cell>
          <cell r="I29">
            <v>127335.02</v>
          </cell>
          <cell r="J29">
            <v>142455.74099999998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 xml:space="preserve">   Impuesto Especial a los Hidrocarburos (c)</v>
          </cell>
          <cell r="B30" t="str">
            <v>(IEHD)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9639.5130000000008</v>
          </cell>
          <cell r="L30">
            <v>47446.634000000005</v>
          </cell>
          <cell r="M30">
            <v>38540.223999999995</v>
          </cell>
        </row>
        <row r="31">
          <cell r="A31" t="str">
            <v xml:space="preserve">   Impuesto a las Utilidades de las Empresas</v>
          </cell>
          <cell r="B31" t="str">
            <v>(IUE)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35015.436000000002</v>
          </cell>
          <cell r="L31">
            <v>465044.32</v>
          </cell>
          <cell r="M31">
            <v>637471.22499999998</v>
          </cell>
        </row>
        <row r="32">
          <cell r="A32" t="str">
            <v>Conceptos Varios</v>
          </cell>
          <cell r="B32" t="str">
            <v>(CV)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4">
          <cell r="A34" t="str">
            <v>OTROS INGRESOS</v>
          </cell>
          <cell r="B34" t="str">
            <v>(OI)</v>
          </cell>
          <cell r="C34">
            <v>119404.337</v>
          </cell>
          <cell r="D34">
            <v>17615.79</v>
          </cell>
          <cell r="E34">
            <v>11082.078000000001</v>
          </cell>
          <cell r="F34">
            <v>19906.255999999998</v>
          </cell>
          <cell r="G34">
            <v>86365.655299999999</v>
          </cell>
          <cell r="H34">
            <v>8050.7179999999989</v>
          </cell>
          <cell r="I34">
            <v>12771.063</v>
          </cell>
          <cell r="J34">
            <v>16835.243000000002</v>
          </cell>
          <cell r="K34">
            <v>286946.40000000002</v>
          </cell>
          <cell r="L34">
            <v>45824.331999999995</v>
          </cell>
          <cell r="M34">
            <v>33592.904999999999</v>
          </cell>
        </row>
        <row r="35">
          <cell r="A35" t="str">
            <v>IVA-IT YPFB</v>
          </cell>
          <cell r="B35" t="str">
            <v>IVA-IT</v>
          </cell>
          <cell r="C35">
            <v>36083.775000000001</v>
          </cell>
          <cell r="D35">
            <v>83344.990999999995</v>
          </cell>
          <cell r="E35">
            <v>105481.72700000001</v>
          </cell>
          <cell r="F35">
            <v>140145.95500000002</v>
          </cell>
          <cell r="G35">
            <v>201451.94900000002</v>
          </cell>
          <cell r="H35">
            <v>227220.50699999998</v>
          </cell>
          <cell r="I35">
            <v>285100.18800000002</v>
          </cell>
          <cell r="J35">
            <v>349577.038</v>
          </cell>
          <cell r="K35">
            <v>364446.94500000001</v>
          </cell>
          <cell r="L35">
            <v>438062.05799999996</v>
          </cell>
          <cell r="M35">
            <v>419880.51699999999</v>
          </cell>
        </row>
        <row r="36">
          <cell r="A36" t="str">
            <v>VALORES FISCALES (d)</v>
          </cell>
          <cell r="C36">
            <v>3591.6489999999999</v>
          </cell>
          <cell r="D36">
            <v>22236.727662476802</v>
          </cell>
          <cell r="E36">
            <v>48151.188999999998</v>
          </cell>
          <cell r="F36">
            <v>134542.12299999999</v>
          </cell>
          <cell r="G36">
            <v>9912.8887000000013</v>
          </cell>
          <cell r="H36">
            <v>145510.55700000003</v>
          </cell>
          <cell r="I36">
            <v>211446.63399999999</v>
          </cell>
          <cell r="J36">
            <v>383101.51899999997</v>
          </cell>
          <cell r="K36">
            <v>433722.27299999999</v>
          </cell>
          <cell r="L36">
            <v>315577.81699999998</v>
          </cell>
          <cell r="M36">
            <v>519904.11600000004</v>
          </cell>
        </row>
        <row r="38">
          <cell r="A38" t="str">
            <v>TOTAL GENERAL</v>
          </cell>
          <cell r="C38">
            <v>425365.375</v>
          </cell>
          <cell r="D38">
            <v>628334.0506624768</v>
          </cell>
          <cell r="E38">
            <v>789724.05700000003</v>
          </cell>
          <cell r="F38">
            <v>1072780.6909999999</v>
          </cell>
          <cell r="G38">
            <v>1440619.6609999998</v>
          </cell>
          <cell r="H38">
            <v>2035082.6379999998</v>
          </cell>
          <cell r="I38">
            <v>2517948.0109999999</v>
          </cell>
          <cell r="J38">
            <v>3118233.4369999999</v>
          </cell>
          <cell r="K38">
            <v>3787103.7549999999</v>
          </cell>
          <cell r="L38">
            <v>4389648.1969999988</v>
          </cell>
          <cell r="M38">
            <v>5066097.4140000008</v>
          </cell>
        </row>
        <row r="39">
          <cell r="A39" t="str">
            <v xml:space="preserve">(p)  Para el período 2000-2002, los datos de importación son preliminares y para la gestión 2003 la totalidad de los datos son preliminares. </v>
          </cell>
        </row>
        <row r="40">
          <cell r="A40" t="str">
            <v>(1)   A partir del mes de junio no incluye el IRPPB de las Alcaldías Departamentales de Sucre, Potosí, Tarija y Cobija.</v>
          </cell>
        </row>
        <row r="41">
          <cell r="A41" t="str">
            <v>(a)   El impuesto Viajes al Exterior (IVE), a partir de 1995 cambia de denominación a Impuesto Salidas al Exterior (ISAE)</v>
          </cell>
        </row>
        <row r="42">
          <cell r="A42" t="str">
            <v>(b)   Según Ley N° 1606 del 22 de diciembre de 1994 el IRPPB es sustituído por el Impuesto a la Propiedad de Bienes Inmuebles y de Vehículos Automotores,</v>
          </cell>
        </row>
        <row r="43">
          <cell r="A43" t="str">
            <v xml:space="preserve">         pasando a ser exclusivo de los Gobiernos Municipales a partir de la promulgación de la Ley de Participación Popular.</v>
          </cell>
        </row>
        <row r="44">
          <cell r="A44" t="str">
            <v>(c)   Se recauda a partir de julio de 1995.</v>
          </cell>
        </row>
        <row r="45">
          <cell r="A45" t="str">
            <v>(d)   Desde 1992 se incluye Cenocren YPFB. En el 2001 se incluye el pago extraordinario por Bs.501 millones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al Resorce Mangmnt"/>
      <sheetName val="Agricultural Prod &amp; pr"/>
      <sheetName val="Economic Reg"/>
      <sheetName val="Change Management"/>
      <sheetName val="Total &amp; Graph"/>
    </sheetNames>
    <sheetDataSet>
      <sheetData sheetId="0">
        <row r="17">
          <cell r="I17">
            <v>17.990682999999997</v>
          </cell>
        </row>
        <row r="19">
          <cell r="N19">
            <v>0</v>
          </cell>
        </row>
      </sheetData>
      <sheetData sheetId="1">
        <row r="16">
          <cell r="J16">
            <v>11.869914</v>
          </cell>
        </row>
        <row r="18">
          <cell r="O18">
            <v>0</v>
          </cell>
        </row>
      </sheetData>
      <sheetData sheetId="2">
        <row r="50">
          <cell r="I50">
            <v>47.506510999999996</v>
          </cell>
        </row>
      </sheetData>
      <sheetData sheetId="3">
        <row r="7">
          <cell r="H7">
            <v>1.5213239999999999</v>
          </cell>
        </row>
        <row r="9">
          <cell r="M9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48"/>
  <sheetViews>
    <sheetView showGridLines="0" rightToLeft="1" tabSelected="1" view="pageBreakPreview" zoomScale="85" zoomScaleSheetLayoutView="85" workbookViewId="0">
      <selection activeCell="U8" sqref="U8"/>
    </sheetView>
  </sheetViews>
  <sheetFormatPr defaultRowHeight="12.75" x14ac:dyDescent="0.2"/>
  <cols>
    <col min="1" max="1" width="6.7109375" style="2" customWidth="1"/>
    <col min="2" max="2" width="12.7109375" style="20" customWidth="1"/>
    <col min="3" max="3" width="44.85546875" style="2" customWidth="1"/>
    <col min="4" max="5" width="14.5703125" style="21" hidden="1" customWidth="1"/>
    <col min="6" max="6" width="14.5703125" style="22" customWidth="1"/>
    <col min="7" max="8" width="14.5703125" style="21" hidden="1" customWidth="1"/>
    <col min="9" max="13" width="14.5703125" style="2" hidden="1" customWidth="1"/>
    <col min="14" max="14" width="14.5703125" style="2" customWidth="1"/>
    <col min="15" max="15" width="13.85546875" style="21" customWidth="1"/>
    <col min="16" max="16" width="10.7109375" style="21" bestFit="1" customWidth="1"/>
    <col min="17" max="17" width="11.42578125" style="21" bestFit="1" customWidth="1"/>
    <col min="18" max="18" width="11.42578125" style="2" bestFit="1" customWidth="1"/>
    <col min="19" max="19" width="10.140625" style="2" customWidth="1"/>
    <col min="20" max="21" width="9.140625" style="2"/>
    <col min="22" max="22" width="10.5703125" style="2" bestFit="1" customWidth="1"/>
    <col min="23" max="23" width="13.85546875" style="2" bestFit="1" customWidth="1"/>
    <col min="24" max="260" width="9.140625" style="2"/>
    <col min="261" max="261" width="14.28515625" style="2" customWidth="1"/>
    <col min="262" max="262" width="40.5703125" style="2" customWidth="1"/>
    <col min="263" max="263" width="9.7109375" style="2" customWidth="1"/>
    <col min="264" max="264" width="17.7109375" style="2" customWidth="1"/>
    <col min="265" max="266" width="13.140625" style="2" bestFit="1" customWidth="1"/>
    <col min="267" max="270" width="17.140625" style="2" customWidth="1"/>
    <col min="271" max="516" width="9.140625" style="2"/>
    <col min="517" max="517" width="14.28515625" style="2" customWidth="1"/>
    <col min="518" max="518" width="40.5703125" style="2" customWidth="1"/>
    <col min="519" max="519" width="9.7109375" style="2" customWidth="1"/>
    <col min="520" max="520" width="17.7109375" style="2" customWidth="1"/>
    <col min="521" max="522" width="13.140625" style="2" bestFit="1" customWidth="1"/>
    <col min="523" max="526" width="17.140625" style="2" customWidth="1"/>
    <col min="527" max="772" width="9.140625" style="2"/>
    <col min="773" max="773" width="14.28515625" style="2" customWidth="1"/>
    <col min="774" max="774" width="40.5703125" style="2" customWidth="1"/>
    <col min="775" max="775" width="9.7109375" style="2" customWidth="1"/>
    <col min="776" max="776" width="17.7109375" style="2" customWidth="1"/>
    <col min="777" max="778" width="13.140625" style="2" bestFit="1" customWidth="1"/>
    <col min="779" max="782" width="17.140625" style="2" customWidth="1"/>
    <col min="783" max="1028" width="9.140625" style="2"/>
    <col min="1029" max="1029" width="14.28515625" style="2" customWidth="1"/>
    <col min="1030" max="1030" width="40.5703125" style="2" customWidth="1"/>
    <col min="1031" max="1031" width="9.7109375" style="2" customWidth="1"/>
    <col min="1032" max="1032" width="17.7109375" style="2" customWidth="1"/>
    <col min="1033" max="1034" width="13.140625" style="2" bestFit="1" customWidth="1"/>
    <col min="1035" max="1038" width="17.140625" style="2" customWidth="1"/>
    <col min="1039" max="1284" width="9.140625" style="2"/>
    <col min="1285" max="1285" width="14.28515625" style="2" customWidth="1"/>
    <col min="1286" max="1286" width="40.5703125" style="2" customWidth="1"/>
    <col min="1287" max="1287" width="9.7109375" style="2" customWidth="1"/>
    <col min="1288" max="1288" width="17.7109375" style="2" customWidth="1"/>
    <col min="1289" max="1290" width="13.140625" style="2" bestFit="1" customWidth="1"/>
    <col min="1291" max="1294" width="17.140625" style="2" customWidth="1"/>
    <col min="1295" max="1540" width="9.140625" style="2"/>
    <col min="1541" max="1541" width="14.28515625" style="2" customWidth="1"/>
    <col min="1542" max="1542" width="40.5703125" style="2" customWidth="1"/>
    <col min="1543" max="1543" width="9.7109375" style="2" customWidth="1"/>
    <col min="1544" max="1544" width="17.7109375" style="2" customWidth="1"/>
    <col min="1545" max="1546" width="13.140625" style="2" bestFit="1" customWidth="1"/>
    <col min="1547" max="1550" width="17.140625" style="2" customWidth="1"/>
    <col min="1551" max="1796" width="9.140625" style="2"/>
    <col min="1797" max="1797" width="14.28515625" style="2" customWidth="1"/>
    <col min="1798" max="1798" width="40.5703125" style="2" customWidth="1"/>
    <col min="1799" max="1799" width="9.7109375" style="2" customWidth="1"/>
    <col min="1800" max="1800" width="17.7109375" style="2" customWidth="1"/>
    <col min="1801" max="1802" width="13.140625" style="2" bestFit="1" customWidth="1"/>
    <col min="1803" max="1806" width="17.140625" style="2" customWidth="1"/>
    <col min="1807" max="2052" width="9.140625" style="2"/>
    <col min="2053" max="2053" width="14.28515625" style="2" customWidth="1"/>
    <col min="2054" max="2054" width="40.5703125" style="2" customWidth="1"/>
    <col min="2055" max="2055" width="9.7109375" style="2" customWidth="1"/>
    <col min="2056" max="2056" width="17.7109375" style="2" customWidth="1"/>
    <col min="2057" max="2058" width="13.140625" style="2" bestFit="1" customWidth="1"/>
    <col min="2059" max="2062" width="17.140625" style="2" customWidth="1"/>
    <col min="2063" max="2308" width="9.140625" style="2"/>
    <col min="2309" max="2309" width="14.28515625" style="2" customWidth="1"/>
    <col min="2310" max="2310" width="40.5703125" style="2" customWidth="1"/>
    <col min="2311" max="2311" width="9.7109375" style="2" customWidth="1"/>
    <col min="2312" max="2312" width="17.7109375" style="2" customWidth="1"/>
    <col min="2313" max="2314" width="13.140625" style="2" bestFit="1" customWidth="1"/>
    <col min="2315" max="2318" width="17.140625" style="2" customWidth="1"/>
    <col min="2319" max="2564" width="9.140625" style="2"/>
    <col min="2565" max="2565" width="14.28515625" style="2" customWidth="1"/>
    <col min="2566" max="2566" width="40.5703125" style="2" customWidth="1"/>
    <col min="2567" max="2567" width="9.7109375" style="2" customWidth="1"/>
    <col min="2568" max="2568" width="17.7109375" style="2" customWidth="1"/>
    <col min="2569" max="2570" width="13.140625" style="2" bestFit="1" customWidth="1"/>
    <col min="2571" max="2574" width="17.140625" style="2" customWidth="1"/>
    <col min="2575" max="2820" width="9.140625" style="2"/>
    <col min="2821" max="2821" width="14.28515625" style="2" customWidth="1"/>
    <col min="2822" max="2822" width="40.5703125" style="2" customWidth="1"/>
    <col min="2823" max="2823" width="9.7109375" style="2" customWidth="1"/>
    <col min="2824" max="2824" width="17.7109375" style="2" customWidth="1"/>
    <col min="2825" max="2826" width="13.140625" style="2" bestFit="1" customWidth="1"/>
    <col min="2827" max="2830" width="17.140625" style="2" customWidth="1"/>
    <col min="2831" max="3076" width="9.140625" style="2"/>
    <col min="3077" max="3077" width="14.28515625" style="2" customWidth="1"/>
    <col min="3078" max="3078" width="40.5703125" style="2" customWidth="1"/>
    <col min="3079" max="3079" width="9.7109375" style="2" customWidth="1"/>
    <col min="3080" max="3080" width="17.7109375" style="2" customWidth="1"/>
    <col min="3081" max="3082" width="13.140625" style="2" bestFit="1" customWidth="1"/>
    <col min="3083" max="3086" width="17.140625" style="2" customWidth="1"/>
    <col min="3087" max="3332" width="9.140625" style="2"/>
    <col min="3333" max="3333" width="14.28515625" style="2" customWidth="1"/>
    <col min="3334" max="3334" width="40.5703125" style="2" customWidth="1"/>
    <col min="3335" max="3335" width="9.7109375" style="2" customWidth="1"/>
    <col min="3336" max="3336" width="17.7109375" style="2" customWidth="1"/>
    <col min="3337" max="3338" width="13.140625" style="2" bestFit="1" customWidth="1"/>
    <col min="3339" max="3342" width="17.140625" style="2" customWidth="1"/>
    <col min="3343" max="3588" width="9.140625" style="2"/>
    <col min="3589" max="3589" width="14.28515625" style="2" customWidth="1"/>
    <col min="3590" max="3590" width="40.5703125" style="2" customWidth="1"/>
    <col min="3591" max="3591" width="9.7109375" style="2" customWidth="1"/>
    <col min="3592" max="3592" width="17.7109375" style="2" customWidth="1"/>
    <col min="3593" max="3594" width="13.140625" style="2" bestFit="1" customWidth="1"/>
    <col min="3595" max="3598" width="17.140625" style="2" customWidth="1"/>
    <col min="3599" max="3844" width="9.140625" style="2"/>
    <col min="3845" max="3845" width="14.28515625" style="2" customWidth="1"/>
    <col min="3846" max="3846" width="40.5703125" style="2" customWidth="1"/>
    <col min="3847" max="3847" width="9.7109375" style="2" customWidth="1"/>
    <col min="3848" max="3848" width="17.7109375" style="2" customWidth="1"/>
    <col min="3849" max="3850" width="13.140625" style="2" bestFit="1" customWidth="1"/>
    <col min="3851" max="3854" width="17.140625" style="2" customWidth="1"/>
    <col min="3855" max="4100" width="9.140625" style="2"/>
    <col min="4101" max="4101" width="14.28515625" style="2" customWidth="1"/>
    <col min="4102" max="4102" width="40.5703125" style="2" customWidth="1"/>
    <col min="4103" max="4103" width="9.7109375" style="2" customWidth="1"/>
    <col min="4104" max="4104" width="17.7109375" style="2" customWidth="1"/>
    <col min="4105" max="4106" width="13.140625" style="2" bestFit="1" customWidth="1"/>
    <col min="4107" max="4110" width="17.140625" style="2" customWidth="1"/>
    <col min="4111" max="4356" width="9.140625" style="2"/>
    <col min="4357" max="4357" width="14.28515625" style="2" customWidth="1"/>
    <col min="4358" max="4358" width="40.5703125" style="2" customWidth="1"/>
    <col min="4359" max="4359" width="9.7109375" style="2" customWidth="1"/>
    <col min="4360" max="4360" width="17.7109375" style="2" customWidth="1"/>
    <col min="4361" max="4362" width="13.140625" style="2" bestFit="1" customWidth="1"/>
    <col min="4363" max="4366" width="17.140625" style="2" customWidth="1"/>
    <col min="4367" max="4612" width="9.140625" style="2"/>
    <col min="4613" max="4613" width="14.28515625" style="2" customWidth="1"/>
    <col min="4614" max="4614" width="40.5703125" style="2" customWidth="1"/>
    <col min="4615" max="4615" width="9.7109375" style="2" customWidth="1"/>
    <col min="4616" max="4616" width="17.7109375" style="2" customWidth="1"/>
    <col min="4617" max="4618" width="13.140625" style="2" bestFit="1" customWidth="1"/>
    <col min="4619" max="4622" width="17.140625" style="2" customWidth="1"/>
    <col min="4623" max="4868" width="9.140625" style="2"/>
    <col min="4869" max="4869" width="14.28515625" style="2" customWidth="1"/>
    <col min="4870" max="4870" width="40.5703125" style="2" customWidth="1"/>
    <col min="4871" max="4871" width="9.7109375" style="2" customWidth="1"/>
    <col min="4872" max="4872" width="17.7109375" style="2" customWidth="1"/>
    <col min="4873" max="4874" width="13.140625" style="2" bestFit="1" customWidth="1"/>
    <col min="4875" max="4878" width="17.140625" style="2" customWidth="1"/>
    <col min="4879" max="5124" width="9.140625" style="2"/>
    <col min="5125" max="5125" width="14.28515625" style="2" customWidth="1"/>
    <col min="5126" max="5126" width="40.5703125" style="2" customWidth="1"/>
    <col min="5127" max="5127" width="9.7109375" style="2" customWidth="1"/>
    <col min="5128" max="5128" width="17.7109375" style="2" customWidth="1"/>
    <col min="5129" max="5130" width="13.140625" style="2" bestFit="1" customWidth="1"/>
    <col min="5131" max="5134" width="17.140625" style="2" customWidth="1"/>
    <col min="5135" max="5380" width="9.140625" style="2"/>
    <col min="5381" max="5381" width="14.28515625" style="2" customWidth="1"/>
    <col min="5382" max="5382" width="40.5703125" style="2" customWidth="1"/>
    <col min="5383" max="5383" width="9.7109375" style="2" customWidth="1"/>
    <col min="5384" max="5384" width="17.7109375" style="2" customWidth="1"/>
    <col min="5385" max="5386" width="13.140625" style="2" bestFit="1" customWidth="1"/>
    <col min="5387" max="5390" width="17.140625" style="2" customWidth="1"/>
    <col min="5391" max="5636" width="9.140625" style="2"/>
    <col min="5637" max="5637" width="14.28515625" style="2" customWidth="1"/>
    <col min="5638" max="5638" width="40.5703125" style="2" customWidth="1"/>
    <col min="5639" max="5639" width="9.7109375" style="2" customWidth="1"/>
    <col min="5640" max="5640" width="17.7109375" style="2" customWidth="1"/>
    <col min="5641" max="5642" width="13.140625" style="2" bestFit="1" customWidth="1"/>
    <col min="5643" max="5646" width="17.140625" style="2" customWidth="1"/>
    <col min="5647" max="5892" width="9.140625" style="2"/>
    <col min="5893" max="5893" width="14.28515625" style="2" customWidth="1"/>
    <col min="5894" max="5894" width="40.5703125" style="2" customWidth="1"/>
    <col min="5895" max="5895" width="9.7109375" style="2" customWidth="1"/>
    <col min="5896" max="5896" width="17.7109375" style="2" customWidth="1"/>
    <col min="5897" max="5898" width="13.140625" style="2" bestFit="1" customWidth="1"/>
    <col min="5899" max="5902" width="17.140625" style="2" customWidth="1"/>
    <col min="5903" max="6148" width="9.140625" style="2"/>
    <col min="6149" max="6149" width="14.28515625" style="2" customWidth="1"/>
    <col min="6150" max="6150" width="40.5703125" style="2" customWidth="1"/>
    <col min="6151" max="6151" width="9.7109375" style="2" customWidth="1"/>
    <col min="6152" max="6152" width="17.7109375" style="2" customWidth="1"/>
    <col min="6153" max="6154" width="13.140625" style="2" bestFit="1" customWidth="1"/>
    <col min="6155" max="6158" width="17.140625" style="2" customWidth="1"/>
    <col min="6159" max="6404" width="9.140625" style="2"/>
    <col min="6405" max="6405" width="14.28515625" style="2" customWidth="1"/>
    <col min="6406" max="6406" width="40.5703125" style="2" customWidth="1"/>
    <col min="6407" max="6407" width="9.7109375" style="2" customWidth="1"/>
    <col min="6408" max="6408" width="17.7109375" style="2" customWidth="1"/>
    <col min="6409" max="6410" width="13.140625" style="2" bestFit="1" customWidth="1"/>
    <col min="6411" max="6414" width="17.140625" style="2" customWidth="1"/>
    <col min="6415" max="6660" width="9.140625" style="2"/>
    <col min="6661" max="6661" width="14.28515625" style="2" customWidth="1"/>
    <col min="6662" max="6662" width="40.5703125" style="2" customWidth="1"/>
    <col min="6663" max="6663" width="9.7109375" style="2" customWidth="1"/>
    <col min="6664" max="6664" width="17.7109375" style="2" customWidth="1"/>
    <col min="6665" max="6666" width="13.140625" style="2" bestFit="1" customWidth="1"/>
    <col min="6667" max="6670" width="17.140625" style="2" customWidth="1"/>
    <col min="6671" max="6916" width="9.140625" style="2"/>
    <col min="6917" max="6917" width="14.28515625" style="2" customWidth="1"/>
    <col min="6918" max="6918" width="40.5703125" style="2" customWidth="1"/>
    <col min="6919" max="6919" width="9.7109375" style="2" customWidth="1"/>
    <col min="6920" max="6920" width="17.7109375" style="2" customWidth="1"/>
    <col min="6921" max="6922" width="13.140625" style="2" bestFit="1" customWidth="1"/>
    <col min="6923" max="6926" width="17.140625" style="2" customWidth="1"/>
    <col min="6927" max="7172" width="9.140625" style="2"/>
    <col min="7173" max="7173" width="14.28515625" style="2" customWidth="1"/>
    <col min="7174" max="7174" width="40.5703125" style="2" customWidth="1"/>
    <col min="7175" max="7175" width="9.7109375" style="2" customWidth="1"/>
    <col min="7176" max="7176" width="17.7109375" style="2" customWidth="1"/>
    <col min="7177" max="7178" width="13.140625" style="2" bestFit="1" customWidth="1"/>
    <col min="7179" max="7182" width="17.140625" style="2" customWidth="1"/>
    <col min="7183" max="7428" width="9.140625" style="2"/>
    <col min="7429" max="7429" width="14.28515625" style="2" customWidth="1"/>
    <col min="7430" max="7430" width="40.5703125" style="2" customWidth="1"/>
    <col min="7431" max="7431" width="9.7109375" style="2" customWidth="1"/>
    <col min="7432" max="7432" width="17.7109375" style="2" customWidth="1"/>
    <col min="7433" max="7434" width="13.140625" style="2" bestFit="1" customWidth="1"/>
    <col min="7435" max="7438" width="17.140625" style="2" customWidth="1"/>
    <col min="7439" max="7684" width="9.140625" style="2"/>
    <col min="7685" max="7685" width="14.28515625" style="2" customWidth="1"/>
    <col min="7686" max="7686" width="40.5703125" style="2" customWidth="1"/>
    <col min="7687" max="7687" width="9.7109375" style="2" customWidth="1"/>
    <col min="7688" max="7688" width="17.7109375" style="2" customWidth="1"/>
    <col min="7689" max="7690" width="13.140625" style="2" bestFit="1" customWidth="1"/>
    <col min="7691" max="7694" width="17.140625" style="2" customWidth="1"/>
    <col min="7695" max="7940" width="9.140625" style="2"/>
    <col min="7941" max="7941" width="14.28515625" style="2" customWidth="1"/>
    <col min="7942" max="7942" width="40.5703125" style="2" customWidth="1"/>
    <col min="7943" max="7943" width="9.7109375" style="2" customWidth="1"/>
    <col min="7944" max="7944" width="17.7109375" style="2" customWidth="1"/>
    <col min="7945" max="7946" width="13.140625" style="2" bestFit="1" customWidth="1"/>
    <col min="7947" max="7950" width="17.140625" style="2" customWidth="1"/>
    <col min="7951" max="8196" width="9.140625" style="2"/>
    <col min="8197" max="8197" width="14.28515625" style="2" customWidth="1"/>
    <col min="8198" max="8198" width="40.5703125" style="2" customWidth="1"/>
    <col min="8199" max="8199" width="9.7109375" style="2" customWidth="1"/>
    <col min="8200" max="8200" width="17.7109375" style="2" customWidth="1"/>
    <col min="8201" max="8202" width="13.140625" style="2" bestFit="1" customWidth="1"/>
    <col min="8203" max="8206" width="17.140625" style="2" customWidth="1"/>
    <col min="8207" max="8452" width="9.140625" style="2"/>
    <col min="8453" max="8453" width="14.28515625" style="2" customWidth="1"/>
    <col min="8454" max="8454" width="40.5703125" style="2" customWidth="1"/>
    <col min="8455" max="8455" width="9.7109375" style="2" customWidth="1"/>
    <col min="8456" max="8456" width="17.7109375" style="2" customWidth="1"/>
    <col min="8457" max="8458" width="13.140625" style="2" bestFit="1" customWidth="1"/>
    <col min="8459" max="8462" width="17.140625" style="2" customWidth="1"/>
    <col min="8463" max="8708" width="9.140625" style="2"/>
    <col min="8709" max="8709" width="14.28515625" style="2" customWidth="1"/>
    <col min="8710" max="8710" width="40.5703125" style="2" customWidth="1"/>
    <col min="8711" max="8711" width="9.7109375" style="2" customWidth="1"/>
    <col min="8712" max="8712" width="17.7109375" style="2" customWidth="1"/>
    <col min="8713" max="8714" width="13.140625" style="2" bestFit="1" customWidth="1"/>
    <col min="8715" max="8718" width="17.140625" style="2" customWidth="1"/>
    <col min="8719" max="8964" width="9.140625" style="2"/>
    <col min="8965" max="8965" width="14.28515625" style="2" customWidth="1"/>
    <col min="8966" max="8966" width="40.5703125" style="2" customWidth="1"/>
    <col min="8967" max="8967" width="9.7109375" style="2" customWidth="1"/>
    <col min="8968" max="8968" width="17.7109375" style="2" customWidth="1"/>
    <col min="8969" max="8970" width="13.140625" style="2" bestFit="1" customWidth="1"/>
    <col min="8971" max="8974" width="17.140625" style="2" customWidth="1"/>
    <col min="8975" max="9220" width="9.140625" style="2"/>
    <col min="9221" max="9221" width="14.28515625" style="2" customWidth="1"/>
    <col min="9222" max="9222" width="40.5703125" style="2" customWidth="1"/>
    <col min="9223" max="9223" width="9.7109375" style="2" customWidth="1"/>
    <col min="9224" max="9224" width="17.7109375" style="2" customWidth="1"/>
    <col min="9225" max="9226" width="13.140625" style="2" bestFit="1" customWidth="1"/>
    <col min="9227" max="9230" width="17.140625" style="2" customWidth="1"/>
    <col min="9231" max="9476" width="9.140625" style="2"/>
    <col min="9477" max="9477" width="14.28515625" style="2" customWidth="1"/>
    <col min="9478" max="9478" width="40.5703125" style="2" customWidth="1"/>
    <col min="9479" max="9479" width="9.7109375" style="2" customWidth="1"/>
    <col min="9480" max="9480" width="17.7109375" style="2" customWidth="1"/>
    <col min="9481" max="9482" width="13.140625" style="2" bestFit="1" customWidth="1"/>
    <col min="9483" max="9486" width="17.140625" style="2" customWidth="1"/>
    <col min="9487" max="9732" width="9.140625" style="2"/>
    <col min="9733" max="9733" width="14.28515625" style="2" customWidth="1"/>
    <col min="9734" max="9734" width="40.5703125" style="2" customWidth="1"/>
    <col min="9735" max="9735" width="9.7109375" style="2" customWidth="1"/>
    <col min="9736" max="9736" width="17.7109375" style="2" customWidth="1"/>
    <col min="9737" max="9738" width="13.140625" style="2" bestFit="1" customWidth="1"/>
    <col min="9739" max="9742" width="17.140625" style="2" customWidth="1"/>
    <col min="9743" max="9988" width="9.140625" style="2"/>
    <col min="9989" max="9989" width="14.28515625" style="2" customWidth="1"/>
    <col min="9990" max="9990" width="40.5703125" style="2" customWidth="1"/>
    <col min="9991" max="9991" width="9.7109375" style="2" customWidth="1"/>
    <col min="9992" max="9992" width="17.7109375" style="2" customWidth="1"/>
    <col min="9993" max="9994" width="13.140625" style="2" bestFit="1" customWidth="1"/>
    <col min="9995" max="9998" width="17.140625" style="2" customWidth="1"/>
    <col min="9999" max="10244" width="9.140625" style="2"/>
    <col min="10245" max="10245" width="14.28515625" style="2" customWidth="1"/>
    <col min="10246" max="10246" width="40.5703125" style="2" customWidth="1"/>
    <col min="10247" max="10247" width="9.7109375" style="2" customWidth="1"/>
    <col min="10248" max="10248" width="17.7109375" style="2" customWidth="1"/>
    <col min="10249" max="10250" width="13.140625" style="2" bestFit="1" customWidth="1"/>
    <col min="10251" max="10254" width="17.140625" style="2" customWidth="1"/>
    <col min="10255" max="10500" width="9.140625" style="2"/>
    <col min="10501" max="10501" width="14.28515625" style="2" customWidth="1"/>
    <col min="10502" max="10502" width="40.5703125" style="2" customWidth="1"/>
    <col min="10503" max="10503" width="9.7109375" style="2" customWidth="1"/>
    <col min="10504" max="10504" width="17.7109375" style="2" customWidth="1"/>
    <col min="10505" max="10506" width="13.140625" style="2" bestFit="1" customWidth="1"/>
    <col min="10507" max="10510" width="17.140625" style="2" customWidth="1"/>
    <col min="10511" max="10756" width="9.140625" style="2"/>
    <col min="10757" max="10757" width="14.28515625" style="2" customWidth="1"/>
    <col min="10758" max="10758" width="40.5703125" style="2" customWidth="1"/>
    <col min="10759" max="10759" width="9.7109375" style="2" customWidth="1"/>
    <col min="10760" max="10760" width="17.7109375" style="2" customWidth="1"/>
    <col min="10761" max="10762" width="13.140625" style="2" bestFit="1" customWidth="1"/>
    <col min="10763" max="10766" width="17.140625" style="2" customWidth="1"/>
    <col min="10767" max="11012" width="9.140625" style="2"/>
    <col min="11013" max="11013" width="14.28515625" style="2" customWidth="1"/>
    <col min="11014" max="11014" width="40.5703125" style="2" customWidth="1"/>
    <col min="11015" max="11015" width="9.7109375" style="2" customWidth="1"/>
    <col min="11016" max="11016" width="17.7109375" style="2" customWidth="1"/>
    <col min="11017" max="11018" width="13.140625" style="2" bestFit="1" customWidth="1"/>
    <col min="11019" max="11022" width="17.140625" style="2" customWidth="1"/>
    <col min="11023" max="11268" width="9.140625" style="2"/>
    <col min="11269" max="11269" width="14.28515625" style="2" customWidth="1"/>
    <col min="11270" max="11270" width="40.5703125" style="2" customWidth="1"/>
    <col min="11271" max="11271" width="9.7109375" style="2" customWidth="1"/>
    <col min="11272" max="11272" width="17.7109375" style="2" customWidth="1"/>
    <col min="11273" max="11274" width="13.140625" style="2" bestFit="1" customWidth="1"/>
    <col min="11275" max="11278" width="17.140625" style="2" customWidth="1"/>
    <col min="11279" max="11524" width="9.140625" style="2"/>
    <col min="11525" max="11525" width="14.28515625" style="2" customWidth="1"/>
    <col min="11526" max="11526" width="40.5703125" style="2" customWidth="1"/>
    <col min="11527" max="11527" width="9.7109375" style="2" customWidth="1"/>
    <col min="11528" max="11528" width="17.7109375" style="2" customWidth="1"/>
    <col min="11529" max="11530" width="13.140625" style="2" bestFit="1" customWidth="1"/>
    <col min="11531" max="11534" width="17.140625" style="2" customWidth="1"/>
    <col min="11535" max="11780" width="9.140625" style="2"/>
    <col min="11781" max="11781" width="14.28515625" style="2" customWidth="1"/>
    <col min="11782" max="11782" width="40.5703125" style="2" customWidth="1"/>
    <col min="11783" max="11783" width="9.7109375" style="2" customWidth="1"/>
    <col min="11784" max="11784" width="17.7109375" style="2" customWidth="1"/>
    <col min="11785" max="11786" width="13.140625" style="2" bestFit="1" customWidth="1"/>
    <col min="11787" max="11790" width="17.140625" style="2" customWidth="1"/>
    <col min="11791" max="12036" width="9.140625" style="2"/>
    <col min="12037" max="12037" width="14.28515625" style="2" customWidth="1"/>
    <col min="12038" max="12038" width="40.5703125" style="2" customWidth="1"/>
    <col min="12039" max="12039" width="9.7109375" style="2" customWidth="1"/>
    <col min="12040" max="12040" width="17.7109375" style="2" customWidth="1"/>
    <col min="12041" max="12042" width="13.140625" style="2" bestFit="1" customWidth="1"/>
    <col min="12043" max="12046" width="17.140625" style="2" customWidth="1"/>
    <col min="12047" max="12292" width="9.140625" style="2"/>
    <col min="12293" max="12293" width="14.28515625" style="2" customWidth="1"/>
    <col min="12294" max="12294" width="40.5703125" style="2" customWidth="1"/>
    <col min="12295" max="12295" width="9.7109375" style="2" customWidth="1"/>
    <col min="12296" max="12296" width="17.7109375" style="2" customWidth="1"/>
    <col min="12297" max="12298" width="13.140625" style="2" bestFit="1" customWidth="1"/>
    <col min="12299" max="12302" width="17.140625" style="2" customWidth="1"/>
    <col min="12303" max="12548" width="9.140625" style="2"/>
    <col min="12549" max="12549" width="14.28515625" style="2" customWidth="1"/>
    <col min="12550" max="12550" width="40.5703125" style="2" customWidth="1"/>
    <col min="12551" max="12551" width="9.7109375" style="2" customWidth="1"/>
    <col min="12552" max="12552" width="17.7109375" style="2" customWidth="1"/>
    <col min="12553" max="12554" width="13.140625" style="2" bestFit="1" customWidth="1"/>
    <col min="12555" max="12558" width="17.140625" style="2" customWidth="1"/>
    <col min="12559" max="12804" width="9.140625" style="2"/>
    <col min="12805" max="12805" width="14.28515625" style="2" customWidth="1"/>
    <col min="12806" max="12806" width="40.5703125" style="2" customWidth="1"/>
    <col min="12807" max="12807" width="9.7109375" style="2" customWidth="1"/>
    <col min="12808" max="12808" width="17.7109375" style="2" customWidth="1"/>
    <col min="12809" max="12810" width="13.140625" style="2" bestFit="1" customWidth="1"/>
    <col min="12811" max="12814" width="17.140625" style="2" customWidth="1"/>
    <col min="12815" max="13060" width="9.140625" style="2"/>
    <col min="13061" max="13061" width="14.28515625" style="2" customWidth="1"/>
    <col min="13062" max="13062" width="40.5703125" style="2" customWidth="1"/>
    <col min="13063" max="13063" width="9.7109375" style="2" customWidth="1"/>
    <col min="13064" max="13064" width="17.7109375" style="2" customWidth="1"/>
    <col min="13065" max="13066" width="13.140625" style="2" bestFit="1" customWidth="1"/>
    <col min="13067" max="13070" width="17.140625" style="2" customWidth="1"/>
    <col min="13071" max="13316" width="9.140625" style="2"/>
    <col min="13317" max="13317" width="14.28515625" style="2" customWidth="1"/>
    <col min="13318" max="13318" width="40.5703125" style="2" customWidth="1"/>
    <col min="13319" max="13319" width="9.7109375" style="2" customWidth="1"/>
    <col min="13320" max="13320" width="17.7109375" style="2" customWidth="1"/>
    <col min="13321" max="13322" width="13.140625" style="2" bestFit="1" customWidth="1"/>
    <col min="13323" max="13326" width="17.140625" style="2" customWidth="1"/>
    <col min="13327" max="13572" width="9.140625" style="2"/>
    <col min="13573" max="13573" width="14.28515625" style="2" customWidth="1"/>
    <col min="13574" max="13574" width="40.5703125" style="2" customWidth="1"/>
    <col min="13575" max="13575" width="9.7109375" style="2" customWidth="1"/>
    <col min="13576" max="13576" width="17.7109375" style="2" customWidth="1"/>
    <col min="13577" max="13578" width="13.140625" style="2" bestFit="1" customWidth="1"/>
    <col min="13579" max="13582" width="17.140625" style="2" customWidth="1"/>
    <col min="13583" max="13828" width="9.140625" style="2"/>
    <col min="13829" max="13829" width="14.28515625" style="2" customWidth="1"/>
    <col min="13830" max="13830" width="40.5703125" style="2" customWidth="1"/>
    <col min="13831" max="13831" width="9.7109375" style="2" customWidth="1"/>
    <col min="13832" max="13832" width="17.7109375" style="2" customWidth="1"/>
    <col min="13833" max="13834" width="13.140625" style="2" bestFit="1" customWidth="1"/>
    <col min="13835" max="13838" width="17.140625" style="2" customWidth="1"/>
    <col min="13839" max="14084" width="9.140625" style="2"/>
    <col min="14085" max="14085" width="14.28515625" style="2" customWidth="1"/>
    <col min="14086" max="14086" width="40.5703125" style="2" customWidth="1"/>
    <col min="14087" max="14087" width="9.7109375" style="2" customWidth="1"/>
    <col min="14088" max="14088" width="17.7109375" style="2" customWidth="1"/>
    <col min="14089" max="14090" width="13.140625" style="2" bestFit="1" customWidth="1"/>
    <col min="14091" max="14094" width="17.140625" style="2" customWidth="1"/>
    <col min="14095" max="14340" width="9.140625" style="2"/>
    <col min="14341" max="14341" width="14.28515625" style="2" customWidth="1"/>
    <col min="14342" max="14342" width="40.5703125" style="2" customWidth="1"/>
    <col min="14343" max="14343" width="9.7109375" style="2" customWidth="1"/>
    <col min="14344" max="14344" width="17.7109375" style="2" customWidth="1"/>
    <col min="14345" max="14346" width="13.140625" style="2" bestFit="1" customWidth="1"/>
    <col min="14347" max="14350" width="17.140625" style="2" customWidth="1"/>
    <col min="14351" max="14596" width="9.140625" style="2"/>
    <col min="14597" max="14597" width="14.28515625" style="2" customWidth="1"/>
    <col min="14598" max="14598" width="40.5703125" style="2" customWidth="1"/>
    <col min="14599" max="14599" width="9.7109375" style="2" customWidth="1"/>
    <col min="14600" max="14600" width="17.7109375" style="2" customWidth="1"/>
    <col min="14601" max="14602" width="13.140625" style="2" bestFit="1" customWidth="1"/>
    <col min="14603" max="14606" width="17.140625" style="2" customWidth="1"/>
    <col min="14607" max="14852" width="9.140625" style="2"/>
    <col min="14853" max="14853" width="14.28515625" style="2" customWidth="1"/>
    <col min="14854" max="14854" width="40.5703125" style="2" customWidth="1"/>
    <col min="14855" max="14855" width="9.7109375" style="2" customWidth="1"/>
    <col min="14856" max="14856" width="17.7109375" style="2" customWidth="1"/>
    <col min="14857" max="14858" width="13.140625" style="2" bestFit="1" customWidth="1"/>
    <col min="14859" max="14862" width="17.140625" style="2" customWidth="1"/>
    <col min="14863" max="15108" width="9.140625" style="2"/>
    <col min="15109" max="15109" width="14.28515625" style="2" customWidth="1"/>
    <col min="15110" max="15110" width="40.5703125" style="2" customWidth="1"/>
    <col min="15111" max="15111" width="9.7109375" style="2" customWidth="1"/>
    <col min="15112" max="15112" width="17.7109375" style="2" customWidth="1"/>
    <col min="15113" max="15114" width="13.140625" style="2" bestFit="1" customWidth="1"/>
    <col min="15115" max="15118" width="17.140625" style="2" customWidth="1"/>
    <col min="15119" max="15364" width="9.140625" style="2"/>
    <col min="15365" max="15365" width="14.28515625" style="2" customWidth="1"/>
    <col min="15366" max="15366" width="40.5703125" style="2" customWidth="1"/>
    <col min="15367" max="15367" width="9.7109375" style="2" customWidth="1"/>
    <col min="15368" max="15368" width="17.7109375" style="2" customWidth="1"/>
    <col min="15369" max="15370" width="13.140625" style="2" bestFit="1" customWidth="1"/>
    <col min="15371" max="15374" width="17.140625" style="2" customWidth="1"/>
    <col min="15375" max="15620" width="9.140625" style="2"/>
    <col min="15621" max="15621" width="14.28515625" style="2" customWidth="1"/>
    <col min="15622" max="15622" width="40.5703125" style="2" customWidth="1"/>
    <col min="15623" max="15623" width="9.7109375" style="2" customWidth="1"/>
    <col min="15624" max="15624" width="17.7109375" style="2" customWidth="1"/>
    <col min="15625" max="15626" width="13.140625" style="2" bestFit="1" customWidth="1"/>
    <col min="15627" max="15630" width="17.140625" style="2" customWidth="1"/>
    <col min="15631" max="15876" width="9.140625" style="2"/>
    <col min="15877" max="15877" width="14.28515625" style="2" customWidth="1"/>
    <col min="15878" max="15878" width="40.5703125" style="2" customWidth="1"/>
    <col min="15879" max="15879" width="9.7109375" style="2" customWidth="1"/>
    <col min="15880" max="15880" width="17.7109375" style="2" customWidth="1"/>
    <col min="15881" max="15882" width="13.140625" style="2" bestFit="1" customWidth="1"/>
    <col min="15883" max="15886" width="17.140625" style="2" customWidth="1"/>
    <col min="15887" max="16132" width="9.140625" style="2"/>
    <col min="16133" max="16133" width="14.28515625" style="2" customWidth="1"/>
    <col min="16134" max="16134" width="40.5703125" style="2" customWidth="1"/>
    <col min="16135" max="16135" width="9.7109375" style="2" customWidth="1"/>
    <col min="16136" max="16136" width="17.7109375" style="2" customWidth="1"/>
    <col min="16137" max="16138" width="13.140625" style="2" bestFit="1" customWidth="1"/>
    <col min="16139" max="16142" width="17.140625" style="2" customWidth="1"/>
    <col min="16143" max="16384" width="9.140625" style="2"/>
  </cols>
  <sheetData>
    <row r="1" spans="1:23" s="1" customFormat="1" ht="74.25" customHeight="1" x14ac:dyDescent="0.25">
      <c r="A1" s="112" t="s">
        <v>87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23" ht="27" customHeight="1" thickBot="1" x14ac:dyDescent="0.3">
      <c r="A2" s="116" t="s">
        <v>121</v>
      </c>
      <c r="B2" s="116"/>
      <c r="C2" s="115" t="s">
        <v>122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1"/>
      <c r="R2" s="117" t="s">
        <v>153</v>
      </c>
      <c r="S2" s="118"/>
    </row>
    <row r="3" spans="1:23" ht="24" customHeight="1" thickTop="1" thickBot="1" x14ac:dyDescent="0.25">
      <c r="A3" s="113" t="s">
        <v>71</v>
      </c>
      <c r="B3" s="113" t="s">
        <v>99</v>
      </c>
      <c r="C3" s="114" t="s">
        <v>100</v>
      </c>
      <c r="D3" s="114" t="s">
        <v>0</v>
      </c>
      <c r="E3" s="114" t="s">
        <v>1</v>
      </c>
      <c r="F3" s="114" t="s">
        <v>2</v>
      </c>
      <c r="G3" s="114" t="s">
        <v>3</v>
      </c>
      <c r="H3" s="114" t="s">
        <v>4</v>
      </c>
      <c r="I3" s="122" t="s">
        <v>151</v>
      </c>
      <c r="J3" s="122"/>
      <c r="K3" s="123"/>
      <c r="L3" s="127" t="s">
        <v>92</v>
      </c>
      <c r="M3" s="123"/>
      <c r="N3" s="114" t="s">
        <v>70</v>
      </c>
      <c r="O3" s="114" t="s">
        <v>6</v>
      </c>
      <c r="P3" s="114" t="s">
        <v>89</v>
      </c>
      <c r="Q3" s="114" t="s">
        <v>8</v>
      </c>
      <c r="R3" s="114" t="s">
        <v>9</v>
      </c>
      <c r="S3" s="114" t="s">
        <v>5</v>
      </c>
    </row>
    <row r="4" spans="1:23" ht="36.75" customHeight="1" thickTop="1" thickBot="1" x14ac:dyDescent="0.25">
      <c r="A4" s="113"/>
      <c r="B4" s="113"/>
      <c r="C4" s="114"/>
      <c r="D4" s="114"/>
      <c r="E4" s="114"/>
      <c r="F4" s="114"/>
      <c r="G4" s="114"/>
      <c r="H4" s="114"/>
      <c r="I4" s="42" t="s">
        <v>93</v>
      </c>
      <c r="J4" s="106" t="s">
        <v>101</v>
      </c>
      <c r="K4" s="42" t="s">
        <v>90</v>
      </c>
      <c r="L4" s="42" t="s">
        <v>94</v>
      </c>
      <c r="M4" s="42" t="s">
        <v>95</v>
      </c>
      <c r="N4" s="114"/>
      <c r="O4" s="114"/>
      <c r="P4" s="114"/>
      <c r="Q4" s="114"/>
      <c r="R4" s="114"/>
      <c r="S4" s="114"/>
    </row>
    <row r="5" spans="1:23" ht="25.5" customHeight="1" thickTop="1" x14ac:dyDescent="0.2">
      <c r="A5" s="124" t="s">
        <v>72</v>
      </c>
      <c r="B5" s="125"/>
      <c r="C5" s="126"/>
      <c r="D5" s="91" t="s">
        <v>10</v>
      </c>
      <c r="E5" s="91"/>
      <c r="F5" s="91"/>
      <c r="G5" s="91" t="s">
        <v>10</v>
      </c>
      <c r="H5" s="91" t="s">
        <v>10</v>
      </c>
      <c r="I5" s="92">
        <f t="shared" ref="I5:O5" si="0">I38</f>
        <v>8139.1090000000013</v>
      </c>
      <c r="J5" s="92">
        <f t="shared" si="0"/>
        <v>0</v>
      </c>
      <c r="K5" s="92">
        <f t="shared" si="0"/>
        <v>0</v>
      </c>
      <c r="L5" s="92">
        <f t="shared" si="0"/>
        <v>0</v>
      </c>
      <c r="M5" s="92">
        <f t="shared" si="0"/>
        <v>0</v>
      </c>
      <c r="N5" s="92">
        <f>N38</f>
        <v>8139.1090000000013</v>
      </c>
      <c r="O5" s="92">
        <f t="shared" si="0"/>
        <v>2238.3549999999996</v>
      </c>
      <c r="P5" s="93">
        <f>O5/N5</f>
        <v>0.27501228942873224</v>
      </c>
      <c r="Q5" s="92">
        <f>Q38</f>
        <v>514.04499999999996</v>
      </c>
      <c r="R5" s="93">
        <f>Q5/N5</f>
        <v>6.3157404575857126E-2</v>
      </c>
      <c r="S5" s="94"/>
    </row>
    <row r="6" spans="1:23" ht="33.6" customHeight="1" x14ac:dyDescent="0.2">
      <c r="A6" s="27">
        <v>1</v>
      </c>
      <c r="B6" s="28" t="s">
        <v>11</v>
      </c>
      <c r="C6" s="29" t="s">
        <v>106</v>
      </c>
      <c r="D6" s="30" t="s">
        <v>12</v>
      </c>
      <c r="E6" s="30" t="s">
        <v>136</v>
      </c>
      <c r="F6" s="31" t="s">
        <v>13</v>
      </c>
      <c r="G6" s="30" t="s">
        <v>14</v>
      </c>
      <c r="H6" s="32" t="s">
        <v>15</v>
      </c>
      <c r="I6" s="43">
        <v>64.481999999999999</v>
      </c>
      <c r="J6" s="3"/>
      <c r="K6" s="3"/>
      <c r="L6" s="4"/>
      <c r="M6" s="4"/>
      <c r="N6" s="44">
        <f>I6+M6+L6+K6+J6</f>
        <v>64.481999999999999</v>
      </c>
      <c r="O6" s="5">
        <v>7.6669999999999998</v>
      </c>
      <c r="P6" s="45">
        <f>O6/N6</f>
        <v>0.11890139883998635</v>
      </c>
      <c r="Q6" s="5">
        <v>2.0920000000000001</v>
      </c>
      <c r="R6" s="45">
        <f>Q6/N6</f>
        <v>3.2443162432927018E-2</v>
      </c>
      <c r="S6" s="6"/>
    </row>
    <row r="7" spans="1:23" ht="33.6" customHeight="1" x14ac:dyDescent="0.2">
      <c r="A7" s="27">
        <v>2</v>
      </c>
      <c r="B7" s="28" t="s">
        <v>16</v>
      </c>
      <c r="C7" s="29" t="s">
        <v>107</v>
      </c>
      <c r="D7" s="30" t="s">
        <v>17</v>
      </c>
      <c r="E7" s="30" t="s">
        <v>137</v>
      </c>
      <c r="F7" s="31" t="s">
        <v>13</v>
      </c>
      <c r="G7" s="30" t="s">
        <v>14</v>
      </c>
      <c r="H7" s="32" t="s">
        <v>15</v>
      </c>
      <c r="I7" s="43">
        <v>674.75</v>
      </c>
      <c r="J7" s="3"/>
      <c r="K7" s="3"/>
      <c r="L7" s="4"/>
      <c r="M7" s="4"/>
      <c r="N7" s="44">
        <f>I7+M7+L7+K7+J7</f>
        <v>674.75</v>
      </c>
      <c r="O7" s="5">
        <v>28.263999999999999</v>
      </c>
      <c r="P7" s="45">
        <f>O7/N7</f>
        <v>4.1888106706187478E-2</v>
      </c>
      <c r="Q7" s="5">
        <v>22.827999999999999</v>
      </c>
      <c r="R7" s="45">
        <f>Q7/N7</f>
        <v>3.3831789551685809E-2</v>
      </c>
      <c r="S7" s="6"/>
    </row>
    <row r="8" spans="1:23" ht="33.6" customHeight="1" x14ac:dyDescent="0.2">
      <c r="A8" s="27">
        <v>3</v>
      </c>
      <c r="B8" s="28" t="s">
        <v>18</v>
      </c>
      <c r="C8" s="29" t="s">
        <v>19</v>
      </c>
      <c r="D8" s="30" t="s">
        <v>17</v>
      </c>
      <c r="E8" s="30" t="s">
        <v>138</v>
      </c>
      <c r="F8" s="31" t="s">
        <v>13</v>
      </c>
      <c r="G8" s="30" t="s">
        <v>14</v>
      </c>
      <c r="H8" s="32" t="s">
        <v>15</v>
      </c>
      <c r="I8" s="43">
        <v>100</v>
      </c>
      <c r="J8" s="3"/>
      <c r="K8" s="3"/>
      <c r="L8" s="4"/>
      <c r="M8" s="4"/>
      <c r="N8" s="44">
        <f t="shared" ref="N8:N37" si="1">I8+M8+L8+K8+J8</f>
        <v>100</v>
      </c>
      <c r="O8" s="5">
        <v>36.082999999999998</v>
      </c>
      <c r="P8" s="45">
        <f t="shared" ref="P8:P37" si="2">O8/N8</f>
        <v>0.36082999999999998</v>
      </c>
      <c r="Q8" s="5">
        <v>34.241</v>
      </c>
      <c r="R8" s="45">
        <f t="shared" ref="R8:R37" si="3">Q8/N8</f>
        <v>0.34240999999999999</v>
      </c>
      <c r="S8" s="6"/>
    </row>
    <row r="9" spans="1:23" ht="33.6" customHeight="1" x14ac:dyDescent="0.2">
      <c r="A9" s="27">
        <v>4</v>
      </c>
      <c r="B9" s="28" t="s">
        <v>20</v>
      </c>
      <c r="C9" s="29" t="s">
        <v>21</v>
      </c>
      <c r="D9" s="30" t="s">
        <v>22</v>
      </c>
      <c r="E9" s="30" t="s">
        <v>139</v>
      </c>
      <c r="F9" s="31" t="s">
        <v>13</v>
      </c>
      <c r="G9" s="30" t="s">
        <v>14</v>
      </c>
      <c r="H9" s="32" t="s">
        <v>15</v>
      </c>
      <c r="I9" s="43">
        <v>31.5</v>
      </c>
      <c r="J9" s="3"/>
      <c r="K9" s="3"/>
      <c r="L9" s="4"/>
      <c r="M9" s="4"/>
      <c r="N9" s="44">
        <f t="shared" si="1"/>
        <v>31.5</v>
      </c>
      <c r="O9" s="5">
        <v>26.434999999999999</v>
      </c>
      <c r="P9" s="45">
        <f t="shared" si="2"/>
        <v>0.83920634920634918</v>
      </c>
      <c r="Q9" s="5">
        <v>20.812000000000001</v>
      </c>
      <c r="R9" s="45">
        <f t="shared" si="3"/>
        <v>0.66069841269841278</v>
      </c>
      <c r="S9" s="6"/>
    </row>
    <row r="10" spans="1:23" ht="33.6" customHeight="1" x14ac:dyDescent="0.2">
      <c r="A10" s="27">
        <v>5</v>
      </c>
      <c r="B10" s="28" t="s">
        <v>23</v>
      </c>
      <c r="C10" s="29" t="s">
        <v>24</v>
      </c>
      <c r="D10" s="30" t="s">
        <v>22</v>
      </c>
      <c r="E10" s="30" t="s">
        <v>25</v>
      </c>
      <c r="F10" s="33" t="s">
        <v>117</v>
      </c>
      <c r="G10" s="30" t="s">
        <v>14</v>
      </c>
      <c r="H10" s="32" t="s">
        <v>26</v>
      </c>
      <c r="I10" s="43">
        <v>1860</v>
      </c>
      <c r="J10" s="3"/>
      <c r="K10" s="3"/>
      <c r="L10" s="4"/>
      <c r="M10" s="4"/>
      <c r="N10" s="44">
        <f t="shared" si="1"/>
        <v>1860</v>
      </c>
      <c r="O10" s="7">
        <v>360.01900000000001</v>
      </c>
      <c r="P10" s="45">
        <f t="shared" si="2"/>
        <v>0.19355860215053763</v>
      </c>
      <c r="Q10" s="5">
        <v>165.49299999999999</v>
      </c>
      <c r="R10" s="45">
        <f t="shared" si="3"/>
        <v>8.8974731182795697E-2</v>
      </c>
      <c r="S10" s="8"/>
      <c r="U10" s="9"/>
      <c r="V10" s="9"/>
      <c r="W10" s="9"/>
    </row>
    <row r="11" spans="1:23" ht="33.6" customHeight="1" x14ac:dyDescent="0.2">
      <c r="A11" s="27">
        <v>6</v>
      </c>
      <c r="B11" s="28" t="s">
        <v>27</v>
      </c>
      <c r="C11" s="29" t="s">
        <v>28</v>
      </c>
      <c r="D11" s="30" t="s">
        <v>22</v>
      </c>
      <c r="E11" s="30" t="s">
        <v>140</v>
      </c>
      <c r="F11" s="31" t="s">
        <v>13</v>
      </c>
      <c r="G11" s="30" t="s">
        <v>14</v>
      </c>
      <c r="H11" s="32" t="s">
        <v>15</v>
      </c>
      <c r="I11" s="43">
        <v>61</v>
      </c>
      <c r="J11" s="3"/>
      <c r="K11" s="3"/>
      <c r="L11" s="4"/>
      <c r="M11" s="4"/>
      <c r="N11" s="44">
        <f t="shared" si="1"/>
        <v>61</v>
      </c>
      <c r="O11" s="5">
        <v>32.432000000000002</v>
      </c>
      <c r="P11" s="45">
        <f t="shared" si="2"/>
        <v>0.53167213114754097</v>
      </c>
      <c r="Q11" s="5">
        <v>22.420999999999999</v>
      </c>
      <c r="R11" s="45">
        <f t="shared" si="3"/>
        <v>0.36755737704918034</v>
      </c>
      <c r="S11" s="6"/>
      <c r="W11" s="10"/>
    </row>
    <row r="12" spans="1:23" ht="33.6" customHeight="1" x14ac:dyDescent="0.2">
      <c r="A12" s="27">
        <v>7</v>
      </c>
      <c r="B12" s="28" t="s">
        <v>29</v>
      </c>
      <c r="C12" s="29" t="s">
        <v>30</v>
      </c>
      <c r="D12" s="30" t="s">
        <v>31</v>
      </c>
      <c r="E12" s="30" t="s">
        <v>25</v>
      </c>
      <c r="F12" s="31" t="s">
        <v>32</v>
      </c>
      <c r="G12" s="30" t="s">
        <v>14</v>
      </c>
      <c r="H12" s="32" t="s">
        <v>26</v>
      </c>
      <c r="I12" s="43">
        <v>25</v>
      </c>
      <c r="J12" s="3"/>
      <c r="K12" s="3"/>
      <c r="L12" s="4"/>
      <c r="M12" s="4"/>
      <c r="N12" s="44">
        <f t="shared" si="1"/>
        <v>25</v>
      </c>
      <c r="O12" s="7">
        <v>24.954999999999998</v>
      </c>
      <c r="P12" s="45">
        <f t="shared" si="2"/>
        <v>0.99819999999999998</v>
      </c>
      <c r="Q12" s="5">
        <v>0</v>
      </c>
      <c r="R12" s="45">
        <f t="shared" si="3"/>
        <v>0</v>
      </c>
      <c r="S12" s="8"/>
    </row>
    <row r="13" spans="1:23" ht="33.6" customHeight="1" x14ac:dyDescent="0.2">
      <c r="A13" s="27">
        <v>8</v>
      </c>
      <c r="B13" s="28" t="s">
        <v>34</v>
      </c>
      <c r="C13" s="29" t="s">
        <v>108</v>
      </c>
      <c r="D13" s="30" t="s">
        <v>35</v>
      </c>
      <c r="E13" s="30" t="s">
        <v>141</v>
      </c>
      <c r="F13" s="31" t="s">
        <v>13</v>
      </c>
      <c r="G13" s="30" t="s">
        <v>14</v>
      </c>
      <c r="H13" s="32" t="s">
        <v>15</v>
      </c>
      <c r="I13" s="43">
        <v>20.305</v>
      </c>
      <c r="J13" s="3"/>
      <c r="K13" s="3"/>
      <c r="L13" s="4"/>
      <c r="M13" s="4"/>
      <c r="N13" s="44">
        <f t="shared" si="1"/>
        <v>20.305</v>
      </c>
      <c r="O13" s="5">
        <v>7.2729999999999997</v>
      </c>
      <c r="P13" s="45">
        <v>0</v>
      </c>
      <c r="Q13" s="5">
        <v>0</v>
      </c>
      <c r="R13" s="45">
        <v>0</v>
      </c>
      <c r="S13" s="8"/>
    </row>
    <row r="14" spans="1:23" ht="33.6" customHeight="1" x14ac:dyDescent="0.2">
      <c r="A14" s="27">
        <v>9</v>
      </c>
      <c r="B14" s="28" t="s">
        <v>37</v>
      </c>
      <c r="C14" s="29" t="s">
        <v>38</v>
      </c>
      <c r="D14" s="30" t="s">
        <v>35</v>
      </c>
      <c r="E14" s="30" t="s">
        <v>39</v>
      </c>
      <c r="F14" s="31" t="s">
        <v>33</v>
      </c>
      <c r="G14" s="30" t="s">
        <v>14</v>
      </c>
      <c r="H14" s="32" t="s">
        <v>26</v>
      </c>
      <c r="I14" s="43">
        <v>216.43199999999999</v>
      </c>
      <c r="J14" s="3"/>
      <c r="K14" s="3"/>
      <c r="L14" s="108"/>
      <c r="M14" s="4"/>
      <c r="N14" s="44">
        <f t="shared" si="1"/>
        <v>216.43199999999999</v>
      </c>
      <c r="O14" s="5">
        <v>15.461</v>
      </c>
      <c r="P14" s="45">
        <f t="shared" si="2"/>
        <v>7.1435832039624461E-2</v>
      </c>
      <c r="Q14" s="5">
        <v>7.6180000000000003</v>
      </c>
      <c r="R14" s="45">
        <f t="shared" si="3"/>
        <v>3.5198122273970581E-2</v>
      </c>
      <c r="S14" s="8"/>
    </row>
    <row r="15" spans="1:23" ht="33.6" customHeight="1" x14ac:dyDescent="0.2">
      <c r="A15" s="27">
        <v>10</v>
      </c>
      <c r="B15" s="28" t="s">
        <v>40</v>
      </c>
      <c r="C15" s="29" t="s">
        <v>41</v>
      </c>
      <c r="D15" s="30">
        <v>1389</v>
      </c>
      <c r="E15" s="30" t="s">
        <v>43</v>
      </c>
      <c r="F15" s="31" t="s">
        <v>33</v>
      </c>
      <c r="G15" s="30" t="s">
        <v>14</v>
      </c>
      <c r="H15" s="32" t="s">
        <v>26</v>
      </c>
      <c r="I15" s="43">
        <v>220.596</v>
      </c>
      <c r="J15" s="3"/>
      <c r="K15" s="3"/>
      <c r="L15" s="4"/>
      <c r="M15" s="4"/>
      <c r="N15" s="44">
        <f t="shared" si="1"/>
        <v>220.596</v>
      </c>
      <c r="O15" s="5">
        <v>113.46899999999999</v>
      </c>
      <c r="P15" s="45">
        <f t="shared" si="2"/>
        <v>0.51437469401077074</v>
      </c>
      <c r="Q15" s="5">
        <v>17.545000000000002</v>
      </c>
      <c r="R15" s="45">
        <f t="shared" si="3"/>
        <v>7.9534533717746478E-2</v>
      </c>
      <c r="S15" s="8"/>
    </row>
    <row r="16" spans="1:23" ht="33.6" customHeight="1" x14ac:dyDescent="0.2">
      <c r="A16" s="27">
        <v>11</v>
      </c>
      <c r="B16" s="28" t="s">
        <v>44</v>
      </c>
      <c r="C16" s="29" t="s">
        <v>45</v>
      </c>
      <c r="D16" s="30" t="s">
        <v>42</v>
      </c>
      <c r="E16" s="30" t="s">
        <v>46</v>
      </c>
      <c r="F16" s="31" t="s">
        <v>117</v>
      </c>
      <c r="G16" s="30" t="s">
        <v>14</v>
      </c>
      <c r="H16" s="32" t="s">
        <v>26</v>
      </c>
      <c r="I16" s="43">
        <v>744</v>
      </c>
      <c r="J16" s="3"/>
      <c r="K16" s="3"/>
      <c r="L16" s="4"/>
      <c r="M16" s="4"/>
      <c r="N16" s="44">
        <f t="shared" si="1"/>
        <v>744</v>
      </c>
      <c r="O16" s="5">
        <v>398.58699999999999</v>
      </c>
      <c r="P16" s="45">
        <f t="shared" si="2"/>
        <v>0.53573521505376342</v>
      </c>
      <c r="Q16" s="5">
        <v>67.570999999999998</v>
      </c>
      <c r="R16" s="45">
        <f t="shared" si="3"/>
        <v>9.0821236559139776E-2</v>
      </c>
      <c r="S16" s="8"/>
    </row>
    <row r="17" spans="1:23" ht="33.6" customHeight="1" thickBot="1" x14ac:dyDescent="0.25">
      <c r="A17" s="57">
        <v>12</v>
      </c>
      <c r="B17" s="34" t="s">
        <v>47</v>
      </c>
      <c r="C17" s="35" t="s">
        <v>48</v>
      </c>
      <c r="D17" s="36" t="s">
        <v>42</v>
      </c>
      <c r="E17" s="36" t="s">
        <v>49</v>
      </c>
      <c r="F17" s="58" t="s">
        <v>117</v>
      </c>
      <c r="G17" s="36" t="s">
        <v>14</v>
      </c>
      <c r="H17" s="37" t="s">
        <v>26</v>
      </c>
      <c r="I17" s="59">
        <v>682.68</v>
      </c>
      <c r="J17" s="12"/>
      <c r="K17" s="12"/>
      <c r="L17" s="13"/>
      <c r="M17" s="13"/>
      <c r="N17" s="14">
        <f t="shared" si="1"/>
        <v>682.68</v>
      </c>
      <c r="O17" s="14">
        <v>467.411</v>
      </c>
      <c r="P17" s="46">
        <f t="shared" si="2"/>
        <v>0.68467070955645404</v>
      </c>
      <c r="Q17" s="14">
        <v>56.261000000000003</v>
      </c>
      <c r="R17" s="46">
        <f t="shared" si="3"/>
        <v>8.2411964610066224E-2</v>
      </c>
      <c r="S17" s="60"/>
    </row>
    <row r="18" spans="1:23" ht="33.6" customHeight="1" x14ac:dyDescent="0.2">
      <c r="A18" s="48">
        <v>13</v>
      </c>
      <c r="B18" s="49" t="s">
        <v>50</v>
      </c>
      <c r="C18" s="50" t="s">
        <v>51</v>
      </c>
      <c r="D18" s="51">
        <v>1390</v>
      </c>
      <c r="E18" s="51" t="s">
        <v>142</v>
      </c>
      <c r="F18" s="52" t="s">
        <v>13</v>
      </c>
      <c r="G18" s="51" t="s">
        <v>14</v>
      </c>
      <c r="H18" s="53" t="s">
        <v>15</v>
      </c>
      <c r="I18" s="54">
        <v>67.704999999999998</v>
      </c>
      <c r="J18" s="15"/>
      <c r="K18" s="15"/>
      <c r="L18" s="16"/>
      <c r="M18" s="16"/>
      <c r="N18" s="44">
        <f t="shared" si="1"/>
        <v>67.704999999999998</v>
      </c>
      <c r="O18" s="55">
        <v>1.536</v>
      </c>
      <c r="P18" s="56">
        <f t="shared" si="2"/>
        <v>2.2686655343032273E-2</v>
      </c>
      <c r="Q18" s="55">
        <v>0.25600000000000001</v>
      </c>
      <c r="R18" s="56">
        <f t="shared" si="3"/>
        <v>3.7811092238387123E-3</v>
      </c>
      <c r="S18" s="11"/>
    </row>
    <row r="19" spans="1:23" ht="33.6" customHeight="1" x14ac:dyDescent="0.2">
      <c r="A19" s="27">
        <v>14</v>
      </c>
      <c r="B19" s="28" t="s">
        <v>53</v>
      </c>
      <c r="C19" s="29" t="s">
        <v>109</v>
      </c>
      <c r="D19" s="30">
        <v>1391</v>
      </c>
      <c r="E19" s="30" t="s">
        <v>143</v>
      </c>
      <c r="F19" s="33" t="s">
        <v>13</v>
      </c>
      <c r="G19" s="30" t="s">
        <v>14</v>
      </c>
      <c r="H19" s="32" t="s">
        <v>15</v>
      </c>
      <c r="I19" s="43">
        <v>60</v>
      </c>
      <c r="J19" s="3"/>
      <c r="K19" s="3"/>
      <c r="L19" s="4"/>
      <c r="M19" s="4"/>
      <c r="N19" s="44">
        <f t="shared" si="1"/>
        <v>60</v>
      </c>
      <c r="O19" s="7">
        <v>59.404000000000003</v>
      </c>
      <c r="P19" s="45">
        <f t="shared" si="2"/>
        <v>0.99006666666666676</v>
      </c>
      <c r="Q19" s="5">
        <v>2</v>
      </c>
      <c r="R19" s="45">
        <f t="shared" si="3"/>
        <v>3.3333333333333333E-2</v>
      </c>
      <c r="S19" s="8"/>
    </row>
    <row r="20" spans="1:23" ht="33.6" customHeight="1" x14ac:dyDescent="0.2">
      <c r="A20" s="27">
        <v>15</v>
      </c>
      <c r="B20" s="28" t="s">
        <v>54</v>
      </c>
      <c r="C20" s="29" t="s">
        <v>55</v>
      </c>
      <c r="D20" s="30">
        <v>1390</v>
      </c>
      <c r="E20" s="30" t="s">
        <v>144</v>
      </c>
      <c r="F20" s="33" t="s">
        <v>13</v>
      </c>
      <c r="G20" s="30" t="s">
        <v>14</v>
      </c>
      <c r="H20" s="32" t="s">
        <v>15</v>
      </c>
      <c r="I20" s="43">
        <v>38</v>
      </c>
      <c r="J20" s="3"/>
      <c r="K20" s="3"/>
      <c r="L20" s="4"/>
      <c r="M20" s="4"/>
      <c r="N20" s="44">
        <f t="shared" si="1"/>
        <v>38</v>
      </c>
      <c r="O20" s="7">
        <v>31.844000000000001</v>
      </c>
      <c r="P20" s="45">
        <f t="shared" si="2"/>
        <v>0.83800000000000008</v>
      </c>
      <c r="Q20" s="5">
        <v>0</v>
      </c>
      <c r="R20" s="45">
        <f t="shared" si="3"/>
        <v>0</v>
      </c>
      <c r="S20" s="8"/>
    </row>
    <row r="21" spans="1:23" ht="33.6" customHeight="1" x14ac:dyDescent="0.2">
      <c r="A21" s="27">
        <v>16</v>
      </c>
      <c r="B21" s="28" t="s">
        <v>56</v>
      </c>
      <c r="C21" s="29" t="s">
        <v>57</v>
      </c>
      <c r="D21" s="30">
        <v>1390</v>
      </c>
      <c r="E21" s="30" t="s">
        <v>145</v>
      </c>
      <c r="F21" s="33" t="s">
        <v>118</v>
      </c>
      <c r="G21" s="30" t="s">
        <v>14</v>
      </c>
      <c r="H21" s="32" t="s">
        <v>26</v>
      </c>
      <c r="I21" s="43">
        <v>53.174999999999997</v>
      </c>
      <c r="J21" s="3"/>
      <c r="K21" s="3"/>
      <c r="L21" s="4"/>
      <c r="M21" s="4"/>
      <c r="N21" s="44">
        <f t="shared" si="1"/>
        <v>53.174999999999997</v>
      </c>
      <c r="O21" s="7">
        <v>0</v>
      </c>
      <c r="P21" s="45">
        <f t="shared" si="2"/>
        <v>0</v>
      </c>
      <c r="Q21" s="5">
        <v>0</v>
      </c>
      <c r="R21" s="45">
        <f t="shared" si="3"/>
        <v>0</v>
      </c>
      <c r="S21" s="8"/>
    </row>
    <row r="22" spans="1:23" ht="33.6" customHeight="1" x14ac:dyDescent="0.2">
      <c r="A22" s="27">
        <v>17</v>
      </c>
      <c r="B22" s="28" t="s">
        <v>58</v>
      </c>
      <c r="C22" s="29" t="s">
        <v>59</v>
      </c>
      <c r="D22" s="30">
        <v>1391</v>
      </c>
      <c r="E22" s="41" t="s">
        <v>60</v>
      </c>
      <c r="F22" s="31" t="s">
        <v>13</v>
      </c>
      <c r="G22" s="30" t="s">
        <v>14</v>
      </c>
      <c r="H22" s="32" t="s">
        <v>15</v>
      </c>
      <c r="I22" s="43">
        <v>280</v>
      </c>
      <c r="J22" s="3"/>
      <c r="K22" s="3"/>
      <c r="L22" s="4"/>
      <c r="M22" s="4"/>
      <c r="N22" s="44">
        <f t="shared" si="1"/>
        <v>280</v>
      </c>
      <c r="O22" s="5">
        <v>23.36</v>
      </c>
      <c r="P22" s="45">
        <f t="shared" si="2"/>
        <v>8.3428571428571421E-2</v>
      </c>
      <c r="Q22" s="5">
        <v>0.25</v>
      </c>
      <c r="R22" s="45">
        <f t="shared" si="3"/>
        <v>8.9285714285714283E-4</v>
      </c>
      <c r="S22" s="6"/>
    </row>
    <row r="23" spans="1:23" ht="33.6" customHeight="1" x14ac:dyDescent="0.2">
      <c r="A23" s="27">
        <v>18</v>
      </c>
      <c r="B23" s="28" t="s">
        <v>61</v>
      </c>
      <c r="C23" s="29" t="s">
        <v>62</v>
      </c>
      <c r="D23" s="30">
        <v>1392</v>
      </c>
      <c r="E23" s="30" t="s">
        <v>63</v>
      </c>
      <c r="F23" s="31" t="s">
        <v>36</v>
      </c>
      <c r="G23" s="30" t="s">
        <v>14</v>
      </c>
      <c r="H23" s="32" t="s">
        <v>26</v>
      </c>
      <c r="I23" s="43">
        <v>520.79999999999995</v>
      </c>
      <c r="J23" s="3"/>
      <c r="K23" s="3"/>
      <c r="L23" s="4"/>
      <c r="M23" s="4"/>
      <c r="N23" s="44">
        <f t="shared" si="1"/>
        <v>520.79999999999995</v>
      </c>
      <c r="O23" s="5">
        <v>68.421000000000006</v>
      </c>
      <c r="P23" s="45">
        <f t="shared" si="2"/>
        <v>0.13137672811059911</v>
      </c>
      <c r="Q23" s="5">
        <v>17.167000000000002</v>
      </c>
      <c r="R23" s="45">
        <f t="shared" si="3"/>
        <v>3.296274961597543E-2</v>
      </c>
      <c r="S23" s="8"/>
    </row>
    <row r="24" spans="1:23" ht="33.6" customHeight="1" x14ac:dyDescent="0.2">
      <c r="A24" s="27">
        <v>19</v>
      </c>
      <c r="B24" s="28" t="s">
        <v>123</v>
      </c>
      <c r="C24" s="29" t="s">
        <v>129</v>
      </c>
      <c r="D24" s="30">
        <v>1396</v>
      </c>
      <c r="E24" s="30" t="s">
        <v>146</v>
      </c>
      <c r="F24" s="31" t="s">
        <v>120</v>
      </c>
      <c r="G24" s="30" t="s">
        <v>14</v>
      </c>
      <c r="H24" s="32" t="s">
        <v>91</v>
      </c>
      <c r="I24" s="43">
        <v>1</v>
      </c>
      <c r="J24" s="3"/>
      <c r="K24" s="17"/>
      <c r="L24" s="18"/>
      <c r="M24" s="18"/>
      <c r="N24" s="44">
        <f t="shared" si="1"/>
        <v>1</v>
      </c>
      <c r="O24" s="17">
        <v>0.90500000000000003</v>
      </c>
      <c r="P24" s="45">
        <f t="shared" si="2"/>
        <v>0.90500000000000003</v>
      </c>
      <c r="Q24" s="17">
        <v>0</v>
      </c>
      <c r="R24" s="45">
        <f t="shared" si="3"/>
        <v>0</v>
      </c>
      <c r="S24" s="6"/>
    </row>
    <row r="25" spans="1:23" ht="33.6" customHeight="1" x14ac:dyDescent="0.2">
      <c r="A25" s="27">
        <v>20</v>
      </c>
      <c r="B25" s="38" t="s">
        <v>64</v>
      </c>
      <c r="C25" s="39" t="s">
        <v>110</v>
      </c>
      <c r="D25" s="30">
        <v>1394</v>
      </c>
      <c r="E25" s="30" t="s">
        <v>146</v>
      </c>
      <c r="F25" s="33" t="s">
        <v>13</v>
      </c>
      <c r="G25" s="40" t="s">
        <v>14</v>
      </c>
      <c r="H25" s="32" t="s">
        <v>15</v>
      </c>
      <c r="I25" s="43">
        <v>46</v>
      </c>
      <c r="J25" s="3"/>
      <c r="K25" s="4"/>
      <c r="L25" s="4"/>
      <c r="M25" s="4"/>
      <c r="N25" s="44">
        <f t="shared" si="1"/>
        <v>46</v>
      </c>
      <c r="O25" s="7">
        <v>6.2229999999999999</v>
      </c>
      <c r="P25" s="47">
        <f t="shared" si="2"/>
        <v>0.13528260869565217</v>
      </c>
      <c r="Q25" s="7">
        <v>3.895</v>
      </c>
      <c r="R25" s="47">
        <f t="shared" si="3"/>
        <v>8.4673913043478266E-2</v>
      </c>
      <c r="S25" s="6"/>
    </row>
    <row r="26" spans="1:23" ht="33.6" customHeight="1" x14ac:dyDescent="0.2">
      <c r="A26" s="27">
        <v>21</v>
      </c>
      <c r="B26" s="28" t="s">
        <v>65</v>
      </c>
      <c r="C26" s="29" t="s">
        <v>66</v>
      </c>
      <c r="D26" s="40">
        <v>1394</v>
      </c>
      <c r="E26" s="41" t="s">
        <v>144</v>
      </c>
      <c r="F26" s="33" t="s">
        <v>13</v>
      </c>
      <c r="G26" s="40" t="s">
        <v>14</v>
      </c>
      <c r="H26" s="32" t="s">
        <v>15</v>
      </c>
      <c r="I26" s="43">
        <v>90</v>
      </c>
      <c r="J26" s="3"/>
      <c r="K26" s="4"/>
      <c r="L26" s="4"/>
      <c r="M26" s="4"/>
      <c r="N26" s="44">
        <f t="shared" si="1"/>
        <v>90</v>
      </c>
      <c r="O26" s="7">
        <v>18.076000000000001</v>
      </c>
      <c r="P26" s="47">
        <f t="shared" si="2"/>
        <v>0.20084444444444444</v>
      </c>
      <c r="Q26" s="7">
        <v>0.65200000000000002</v>
      </c>
      <c r="R26" s="47">
        <f t="shared" si="3"/>
        <v>7.2444444444444448E-3</v>
      </c>
      <c r="S26" s="8"/>
    </row>
    <row r="27" spans="1:23" ht="30.75" customHeight="1" x14ac:dyDescent="0.2">
      <c r="A27" s="27">
        <v>22</v>
      </c>
      <c r="B27" s="28" t="s">
        <v>67</v>
      </c>
      <c r="C27" s="29" t="s">
        <v>68</v>
      </c>
      <c r="D27" s="30">
        <v>1394</v>
      </c>
      <c r="E27" s="30" t="s">
        <v>147</v>
      </c>
      <c r="F27" s="31" t="s">
        <v>36</v>
      </c>
      <c r="G27" s="30" t="s">
        <v>14</v>
      </c>
      <c r="H27" s="32" t="s">
        <v>91</v>
      </c>
      <c r="I27" s="43">
        <v>669.6</v>
      </c>
      <c r="J27" s="3"/>
      <c r="K27" s="4"/>
      <c r="L27" s="4"/>
      <c r="M27" s="4"/>
      <c r="N27" s="44">
        <f t="shared" si="1"/>
        <v>669.6</v>
      </c>
      <c r="O27" s="7">
        <v>218.35499999999999</v>
      </c>
      <c r="P27" s="47">
        <f t="shared" si="2"/>
        <v>0.32609767025089603</v>
      </c>
      <c r="Q27" s="7">
        <v>14.395</v>
      </c>
      <c r="R27" s="45">
        <f t="shared" si="3"/>
        <v>2.1497909199522103E-2</v>
      </c>
      <c r="S27" s="19"/>
    </row>
    <row r="28" spans="1:23" ht="30.75" customHeight="1" x14ac:dyDescent="0.2">
      <c r="A28" s="27">
        <v>23</v>
      </c>
      <c r="B28" s="28" t="s">
        <v>96</v>
      </c>
      <c r="C28" s="29" t="s">
        <v>111</v>
      </c>
      <c r="D28" s="30">
        <v>1395</v>
      </c>
      <c r="E28" s="30" t="s">
        <v>148</v>
      </c>
      <c r="F28" s="31" t="s">
        <v>13</v>
      </c>
      <c r="G28" s="30" t="s">
        <v>14</v>
      </c>
      <c r="H28" s="32" t="s">
        <v>15</v>
      </c>
      <c r="I28" s="43">
        <v>350</v>
      </c>
      <c r="J28" s="3"/>
      <c r="K28" s="3"/>
      <c r="L28" s="4"/>
      <c r="M28" s="4"/>
      <c r="N28" s="44">
        <f t="shared" si="1"/>
        <v>350</v>
      </c>
      <c r="O28" s="5">
        <v>0</v>
      </c>
      <c r="P28" s="45">
        <f t="shared" si="2"/>
        <v>0</v>
      </c>
      <c r="Q28" s="5">
        <v>0</v>
      </c>
      <c r="R28" s="45">
        <f t="shared" si="3"/>
        <v>0</v>
      </c>
      <c r="S28" s="6"/>
    </row>
    <row r="29" spans="1:23" ht="30.75" customHeight="1" x14ac:dyDescent="0.2">
      <c r="A29" s="27">
        <v>24</v>
      </c>
      <c r="B29" s="28" t="s">
        <v>102</v>
      </c>
      <c r="C29" s="29" t="s">
        <v>103</v>
      </c>
      <c r="D29" s="30">
        <v>1396</v>
      </c>
      <c r="E29" s="30" t="s">
        <v>43</v>
      </c>
      <c r="F29" s="31" t="s">
        <v>33</v>
      </c>
      <c r="G29" s="30" t="s">
        <v>14</v>
      </c>
      <c r="H29" s="32" t="s">
        <v>91</v>
      </c>
      <c r="I29" s="43">
        <v>374.23399999999998</v>
      </c>
      <c r="J29" s="3"/>
      <c r="K29" s="3"/>
      <c r="L29" s="4"/>
      <c r="M29" s="4"/>
      <c r="N29" s="44">
        <f t="shared" si="1"/>
        <v>374.23399999999998</v>
      </c>
      <c r="O29" s="5">
        <v>112.69</v>
      </c>
      <c r="P29" s="45">
        <f t="shared" si="2"/>
        <v>0.30112175804443209</v>
      </c>
      <c r="Q29" s="5">
        <v>29.707000000000001</v>
      </c>
      <c r="R29" s="45">
        <f t="shared" si="3"/>
        <v>7.9380815211872791E-2</v>
      </c>
      <c r="S29" s="8"/>
    </row>
    <row r="30" spans="1:23" ht="30.75" customHeight="1" x14ac:dyDescent="0.2">
      <c r="A30" s="27">
        <v>25</v>
      </c>
      <c r="B30" s="28" t="s">
        <v>105</v>
      </c>
      <c r="C30" s="29" t="s">
        <v>112</v>
      </c>
      <c r="D30" s="30">
        <v>1396</v>
      </c>
      <c r="E30" s="30" t="s">
        <v>145</v>
      </c>
      <c r="F30" s="31" t="s">
        <v>104</v>
      </c>
      <c r="G30" s="30" t="s">
        <v>14</v>
      </c>
      <c r="H30" s="32" t="s">
        <v>91</v>
      </c>
      <c r="I30" s="43">
        <v>62.064</v>
      </c>
      <c r="J30" s="3"/>
      <c r="K30" s="3"/>
      <c r="L30" s="4"/>
      <c r="M30" s="4"/>
      <c r="N30" s="44">
        <f t="shared" si="1"/>
        <v>62.064</v>
      </c>
      <c r="O30" s="5">
        <v>16.734000000000002</v>
      </c>
      <c r="P30" s="45">
        <f t="shared" si="2"/>
        <v>0.26962490332559941</v>
      </c>
      <c r="Q30" s="5">
        <v>6.0709999999999997</v>
      </c>
      <c r="R30" s="45">
        <f t="shared" si="3"/>
        <v>9.781838102603764E-2</v>
      </c>
      <c r="S30" s="8"/>
    </row>
    <row r="31" spans="1:23" ht="30.75" customHeight="1" x14ac:dyDescent="0.2">
      <c r="A31" s="27">
        <v>26</v>
      </c>
      <c r="B31" s="28" t="s">
        <v>115</v>
      </c>
      <c r="C31" s="29" t="s">
        <v>113</v>
      </c>
      <c r="D31" s="30">
        <v>1396</v>
      </c>
      <c r="E31" s="30" t="s">
        <v>43</v>
      </c>
      <c r="F31" s="33" t="s">
        <v>33</v>
      </c>
      <c r="G31" s="30" t="s">
        <v>14</v>
      </c>
      <c r="H31" s="32" t="s">
        <v>91</v>
      </c>
      <c r="I31" s="43">
        <v>213.15600000000001</v>
      </c>
      <c r="J31" s="3"/>
      <c r="K31" s="3"/>
      <c r="L31" s="4"/>
      <c r="M31" s="4"/>
      <c r="N31" s="44">
        <f t="shared" si="1"/>
        <v>213.15600000000001</v>
      </c>
      <c r="O31" s="5">
        <v>44.668999999999997</v>
      </c>
      <c r="P31" s="47">
        <f t="shared" si="2"/>
        <v>0.20956013436168813</v>
      </c>
      <c r="Q31" s="5">
        <v>11.446</v>
      </c>
      <c r="R31" s="45">
        <f t="shared" si="3"/>
        <v>5.3697761264050736E-2</v>
      </c>
      <c r="S31" s="8"/>
      <c r="W31" s="104"/>
    </row>
    <row r="32" spans="1:23" ht="33.6" customHeight="1" x14ac:dyDescent="0.2">
      <c r="A32" s="48">
        <v>27</v>
      </c>
      <c r="B32" s="49" t="s">
        <v>116</v>
      </c>
      <c r="C32" s="50" t="s">
        <v>114</v>
      </c>
      <c r="D32" s="51">
        <v>1396</v>
      </c>
      <c r="E32" s="51" t="s">
        <v>52</v>
      </c>
      <c r="F32" s="52" t="s">
        <v>119</v>
      </c>
      <c r="G32" s="51" t="s">
        <v>14</v>
      </c>
      <c r="H32" s="32" t="s">
        <v>91</v>
      </c>
      <c r="I32" s="54">
        <v>272.762</v>
      </c>
      <c r="J32" s="15"/>
      <c r="K32" s="15"/>
      <c r="L32" s="16"/>
      <c r="M32" s="16"/>
      <c r="N32" s="44">
        <f t="shared" si="1"/>
        <v>272.762</v>
      </c>
      <c r="O32" s="55">
        <v>23.815999999999999</v>
      </c>
      <c r="P32" s="56">
        <f t="shared" si="2"/>
        <v>8.7314215323248831E-2</v>
      </c>
      <c r="Q32" s="55">
        <v>7.3780000000000001</v>
      </c>
      <c r="R32" s="56">
        <f t="shared" si="3"/>
        <v>2.7049222399014528E-2</v>
      </c>
      <c r="S32" s="61"/>
      <c r="V32" s="105"/>
    </row>
    <row r="33" spans="1:19" ht="33" customHeight="1" thickBot="1" x14ac:dyDescent="0.25">
      <c r="A33" s="57">
        <v>28</v>
      </c>
      <c r="B33" s="34" t="s">
        <v>124</v>
      </c>
      <c r="C33" s="35" t="s">
        <v>130</v>
      </c>
      <c r="D33" s="36">
        <v>1396</v>
      </c>
      <c r="E33" s="36" t="s">
        <v>60</v>
      </c>
      <c r="F33" s="58" t="s">
        <v>13</v>
      </c>
      <c r="G33" s="36" t="s">
        <v>14</v>
      </c>
      <c r="H33" s="37" t="s">
        <v>135</v>
      </c>
      <c r="I33" s="59">
        <v>148</v>
      </c>
      <c r="J33" s="12"/>
      <c r="K33" s="12"/>
      <c r="L33" s="13"/>
      <c r="M33" s="13"/>
      <c r="N33" s="14">
        <f t="shared" si="1"/>
        <v>148</v>
      </c>
      <c r="O33" s="14">
        <v>66.742999999999995</v>
      </c>
      <c r="P33" s="46">
        <f t="shared" si="2"/>
        <v>0.45096621621621619</v>
      </c>
      <c r="Q33" s="14">
        <v>0</v>
      </c>
      <c r="R33" s="46">
        <f t="shared" si="3"/>
        <v>0</v>
      </c>
      <c r="S33" s="60"/>
    </row>
    <row r="34" spans="1:19" ht="33.6" customHeight="1" x14ac:dyDescent="0.2">
      <c r="A34" s="48">
        <v>29</v>
      </c>
      <c r="B34" s="49" t="s">
        <v>125</v>
      </c>
      <c r="C34" s="50" t="s">
        <v>131</v>
      </c>
      <c r="D34" s="51">
        <v>1396</v>
      </c>
      <c r="E34" s="30" t="s">
        <v>60</v>
      </c>
      <c r="F34" s="52" t="s">
        <v>13</v>
      </c>
      <c r="G34" s="51" t="s">
        <v>14</v>
      </c>
      <c r="H34" s="53" t="s">
        <v>135</v>
      </c>
      <c r="I34" s="54">
        <v>95.567999999999998</v>
      </c>
      <c r="J34" s="15"/>
      <c r="K34" s="109"/>
      <c r="L34" s="110"/>
      <c r="M34" s="110"/>
      <c r="N34" s="44">
        <f t="shared" si="1"/>
        <v>95.567999999999998</v>
      </c>
      <c r="O34" s="109">
        <v>10.922000000000001</v>
      </c>
      <c r="P34" s="56">
        <f t="shared" si="2"/>
        <v>0.11428511635693957</v>
      </c>
      <c r="Q34" s="109">
        <v>0</v>
      </c>
      <c r="R34" s="56">
        <f t="shared" si="3"/>
        <v>0</v>
      </c>
      <c r="S34" s="61"/>
    </row>
    <row r="35" spans="1:19" ht="33.6" customHeight="1" x14ac:dyDescent="0.2">
      <c r="A35" s="27">
        <v>30</v>
      </c>
      <c r="B35" s="28" t="s">
        <v>126</v>
      </c>
      <c r="C35" s="29" t="s">
        <v>132</v>
      </c>
      <c r="D35" s="30">
        <v>1397</v>
      </c>
      <c r="E35" s="30" t="s">
        <v>149</v>
      </c>
      <c r="F35" s="31" t="s">
        <v>13</v>
      </c>
      <c r="G35" s="30" t="s">
        <v>14</v>
      </c>
      <c r="H35" s="32" t="s">
        <v>135</v>
      </c>
      <c r="I35" s="43">
        <v>26.3</v>
      </c>
      <c r="J35" s="3"/>
      <c r="K35" s="17"/>
      <c r="L35" s="18"/>
      <c r="M35" s="18"/>
      <c r="N35" s="44">
        <f t="shared" si="1"/>
        <v>26.3</v>
      </c>
      <c r="O35" s="17">
        <v>1.595</v>
      </c>
      <c r="P35" s="45">
        <f t="shared" si="2"/>
        <v>6.0646387832699621E-2</v>
      </c>
      <c r="Q35" s="17">
        <v>1.1459999999999999</v>
      </c>
      <c r="R35" s="45">
        <f t="shared" si="3"/>
        <v>4.3574144486692008E-2</v>
      </c>
      <c r="S35" s="8"/>
    </row>
    <row r="36" spans="1:19" ht="33.6" customHeight="1" x14ac:dyDescent="0.2">
      <c r="A36" s="27">
        <v>31</v>
      </c>
      <c r="B36" s="28" t="s">
        <v>127</v>
      </c>
      <c r="C36" s="29" t="s">
        <v>133</v>
      </c>
      <c r="D36" s="30">
        <v>1397</v>
      </c>
      <c r="E36" s="30" t="s">
        <v>144</v>
      </c>
      <c r="F36" s="31" t="s">
        <v>13</v>
      </c>
      <c r="G36" s="30" t="s">
        <v>14</v>
      </c>
      <c r="H36" s="32" t="s">
        <v>135</v>
      </c>
      <c r="I36" s="43">
        <v>50</v>
      </c>
      <c r="J36" s="3"/>
      <c r="K36" s="17"/>
      <c r="L36" s="18"/>
      <c r="M36" s="18"/>
      <c r="N36" s="44">
        <f t="shared" si="1"/>
        <v>50</v>
      </c>
      <c r="O36" s="17">
        <v>11.805999999999999</v>
      </c>
      <c r="P36" s="45">
        <f t="shared" si="2"/>
        <v>0.23612</v>
      </c>
      <c r="Q36" s="17">
        <v>0</v>
      </c>
      <c r="R36" s="45">
        <f t="shared" si="3"/>
        <v>0</v>
      </c>
      <c r="S36" s="8"/>
    </row>
    <row r="37" spans="1:19" ht="33.6" customHeight="1" thickBot="1" x14ac:dyDescent="0.25">
      <c r="A37" s="27">
        <v>32</v>
      </c>
      <c r="B37" s="28" t="s">
        <v>128</v>
      </c>
      <c r="C37" s="29" t="s">
        <v>134</v>
      </c>
      <c r="D37" s="30">
        <v>1397</v>
      </c>
      <c r="E37" s="30" t="s">
        <v>150</v>
      </c>
      <c r="F37" s="31" t="s">
        <v>13</v>
      </c>
      <c r="G37" s="30" t="s">
        <v>14</v>
      </c>
      <c r="H37" s="32" t="s">
        <v>135</v>
      </c>
      <c r="I37" s="43">
        <v>20</v>
      </c>
      <c r="J37" s="3"/>
      <c r="K37" s="17"/>
      <c r="L37" s="18"/>
      <c r="M37" s="18"/>
      <c r="N37" s="44">
        <f t="shared" si="1"/>
        <v>20</v>
      </c>
      <c r="O37" s="17">
        <v>3.2</v>
      </c>
      <c r="P37" s="45">
        <f t="shared" si="2"/>
        <v>0.16</v>
      </c>
      <c r="Q37" s="17">
        <v>2.8</v>
      </c>
      <c r="R37" s="45">
        <f t="shared" si="3"/>
        <v>0.13999999999999999</v>
      </c>
      <c r="S37" s="8"/>
    </row>
    <row r="38" spans="1:19" ht="27.75" customHeight="1" thickBot="1" x14ac:dyDescent="0.25">
      <c r="A38" s="119" t="s">
        <v>69</v>
      </c>
      <c r="B38" s="120"/>
      <c r="C38" s="120"/>
      <c r="D38" s="120"/>
      <c r="E38" s="120"/>
      <c r="F38" s="121"/>
      <c r="G38" s="95"/>
      <c r="H38" s="95"/>
      <c r="I38" s="96">
        <f t="shared" ref="I38:M38" si="4">SUM(I32:I37)+SUM(I6:I31)</f>
        <v>8139.1090000000013</v>
      </c>
      <c r="J38" s="96">
        <f t="shared" si="4"/>
        <v>0</v>
      </c>
      <c r="K38" s="96">
        <f t="shared" si="4"/>
        <v>0</v>
      </c>
      <c r="L38" s="96">
        <f t="shared" si="4"/>
        <v>0</v>
      </c>
      <c r="M38" s="96">
        <f t="shared" si="4"/>
        <v>0</v>
      </c>
      <c r="N38" s="96">
        <f>SUM(N32:N37)+SUM(N6:N31)</f>
        <v>8139.1090000000013</v>
      </c>
      <c r="O38" s="96">
        <f>SUM(O32:O37)+SUM(O6:O31)</f>
        <v>2238.3549999999996</v>
      </c>
      <c r="P38" s="97">
        <f>O38/N38</f>
        <v>0.27501228942873224</v>
      </c>
      <c r="Q38" s="96">
        <f>SUM(Q32:Q37)+SUM(Q6:Q31)</f>
        <v>514.04499999999996</v>
      </c>
      <c r="R38" s="97">
        <f>Q38/N38</f>
        <v>6.3157404575857126E-2</v>
      </c>
      <c r="S38" s="98"/>
    </row>
    <row r="40" spans="1:19" hidden="1" x14ac:dyDescent="0.2">
      <c r="N40" s="9"/>
      <c r="O40" s="23"/>
    </row>
    <row r="41" spans="1:19" ht="11.25" hidden="1" customHeight="1" x14ac:dyDescent="0.2">
      <c r="N41" s="9">
        <f>SUM(N37,N36,N35,N34,N33,N28,N26,N25,N22,N20,N19,N18,N13,N11,N6,N7,N8,N9)</f>
        <v>2223.6099999999997</v>
      </c>
      <c r="O41" s="9">
        <f>SUM(O37,O36,O35,O34,O33,O28,O26,O25,O22,O20,O19,O18,O13,O11,O6,O7,O8,O9)</f>
        <v>372.863</v>
      </c>
      <c r="P41" s="9"/>
      <c r="Q41" s="9">
        <f>SUM(Q37,Q36,Q35,Q34,Q33,Q28,Q26,Q25,Q22,Q20,Q19,Q18,Q13,Q11,Q6,Q7,Q8,Q9)</f>
        <v>113.393</v>
      </c>
    </row>
    <row r="42" spans="1:19" ht="11.25" hidden="1" customHeight="1" x14ac:dyDescent="0.2">
      <c r="N42" s="9">
        <f>SUM(N31,N30,N29,N27,N24,N23,N21,N14,N15,N16,N17,N10,N12,N32)</f>
        <v>5915.4989999999989</v>
      </c>
      <c r="O42" s="9">
        <f>SUM(O31,O30,O29,O27,O24,O23,O21,O14,O15,O16,O17,O10,O12,O32)</f>
        <v>1865.492</v>
      </c>
      <c r="Q42" s="9">
        <f>SUM(Q31,Q30,Q29,Q27,Q24,Q23,Q21,Q14,Q15,Q16,Q17,Q10,Q12,Q32)</f>
        <v>400.65199999999999</v>
      </c>
    </row>
    <row r="43" spans="1:19" ht="11.25" hidden="1" customHeight="1" x14ac:dyDescent="0.2">
      <c r="N43" s="24"/>
      <c r="O43" s="24"/>
      <c r="P43" s="10"/>
      <c r="Q43" s="24"/>
      <c r="R43" s="10"/>
    </row>
    <row r="44" spans="1:19" x14ac:dyDescent="0.2">
      <c r="N44" s="25"/>
      <c r="O44" s="107"/>
      <c r="P44" s="10"/>
      <c r="R44" s="10"/>
    </row>
    <row r="45" spans="1:19" x14ac:dyDescent="0.2">
      <c r="N45" s="9"/>
      <c r="O45" s="9"/>
      <c r="P45" s="10"/>
      <c r="Q45" s="9"/>
      <c r="R45" s="10"/>
    </row>
    <row r="46" spans="1:19" x14ac:dyDescent="0.2">
      <c r="N46" s="26"/>
      <c r="P46" s="10"/>
    </row>
    <row r="47" spans="1:19" x14ac:dyDescent="0.2">
      <c r="N47" s="9"/>
      <c r="O47" s="9"/>
      <c r="P47" s="10"/>
      <c r="Q47" s="9"/>
      <c r="R47" s="10"/>
    </row>
    <row r="48" spans="1:19" x14ac:dyDescent="0.2">
      <c r="N48" s="26"/>
      <c r="P48" s="10"/>
    </row>
  </sheetData>
  <sheetProtection formatCells="0" formatColumns="0" formatRows="0" insertColumns="0" insertRows="0"/>
  <mergeCells count="22">
    <mergeCell ref="A38:F38"/>
    <mergeCell ref="O3:O4"/>
    <mergeCell ref="P3:P4"/>
    <mergeCell ref="N3:N4"/>
    <mergeCell ref="E3:E4"/>
    <mergeCell ref="F3:F4"/>
    <mergeCell ref="G3:G4"/>
    <mergeCell ref="H3:H4"/>
    <mergeCell ref="I3:K3"/>
    <mergeCell ref="A5:C5"/>
    <mergeCell ref="D3:D4"/>
    <mergeCell ref="L3:M3"/>
    <mergeCell ref="C3:C4"/>
    <mergeCell ref="B3:B4"/>
    <mergeCell ref="A1:S1"/>
    <mergeCell ref="A3:A4"/>
    <mergeCell ref="S3:S4"/>
    <mergeCell ref="Q3:Q4"/>
    <mergeCell ref="R3:R4"/>
    <mergeCell ref="C2:P2"/>
    <mergeCell ref="A2:B2"/>
    <mergeCell ref="R2:S2"/>
  </mergeCells>
  <printOptions horizontalCentered="1"/>
  <pageMargins left="0" right="0.2" top="0.39" bottom="0.18" header="0.2" footer="0.22"/>
  <pageSetup paperSize="9" scale="95" firstPageNumber="55" orientation="landscape" useFirstPageNumber="1" horizontalDpi="300" verticalDpi="300" r:id="rId1"/>
  <headerFooter alignWithMargins="0"/>
  <rowBreaks count="2" manualBreakCount="2">
    <brk id="17" max="16383" man="1"/>
    <brk id="33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7"/>
  <sheetViews>
    <sheetView rightToLeft="1" showWhiteSpace="0" view="pageBreakPreview" topLeftCell="A16" zoomScale="80" zoomScaleNormal="80" zoomScaleSheetLayoutView="80" zoomScalePageLayoutView="85" workbookViewId="0">
      <selection activeCell="F38" sqref="F38"/>
    </sheetView>
  </sheetViews>
  <sheetFormatPr defaultRowHeight="12.75" x14ac:dyDescent="0.2"/>
  <cols>
    <col min="1" max="1" width="7.5703125" style="63" customWidth="1"/>
    <col min="2" max="2" width="10" style="71" customWidth="1"/>
    <col min="3" max="3" width="18.140625" style="71" customWidth="1"/>
    <col min="4" max="4" width="25" style="63" customWidth="1"/>
    <col min="5" max="5" width="24.5703125" style="63" customWidth="1"/>
    <col min="6" max="6" width="21.85546875" style="63" customWidth="1"/>
    <col min="7" max="7" width="24.7109375" style="63" customWidth="1"/>
    <col min="8" max="8" width="22" style="63" customWidth="1"/>
    <col min="9" max="9" width="21.140625" style="63" hidden="1" customWidth="1"/>
    <col min="10" max="10" width="15" style="63" hidden="1" customWidth="1"/>
    <col min="11" max="12" width="9.140625" style="63"/>
    <col min="13" max="13" width="18.7109375" style="63" bestFit="1" customWidth="1"/>
    <col min="14" max="16" width="9.140625" style="63"/>
    <col min="17" max="17" width="12" style="63" bestFit="1" customWidth="1"/>
    <col min="18" max="236" width="9.140625" style="63"/>
    <col min="237" max="237" width="0" style="63" hidden="1" customWidth="1"/>
    <col min="238" max="238" width="7.28515625" style="63" bestFit="1" customWidth="1"/>
    <col min="239" max="239" width="16.5703125" style="63" customWidth="1"/>
    <col min="240" max="240" width="38.5703125" style="63" customWidth="1"/>
    <col min="241" max="243" width="0" style="63" hidden="1" customWidth="1"/>
    <col min="244" max="244" width="22" style="63" customWidth="1"/>
    <col min="245" max="245" width="21.5703125" style="63" customWidth="1"/>
    <col min="246" max="246" width="0" style="63" hidden="1" customWidth="1"/>
    <col min="247" max="247" width="20.85546875" style="63" customWidth="1"/>
    <col min="248" max="248" width="22.5703125" style="63" customWidth="1"/>
    <col min="249" max="249" width="22.42578125" style="63" customWidth="1"/>
    <col min="250" max="250" width="23.42578125" style="63" customWidth="1"/>
    <col min="251" max="265" width="0" style="63" hidden="1" customWidth="1"/>
    <col min="266" max="492" width="9.140625" style="63"/>
    <col min="493" max="493" width="0" style="63" hidden="1" customWidth="1"/>
    <col min="494" max="494" width="7.28515625" style="63" bestFit="1" customWidth="1"/>
    <col min="495" max="495" width="16.5703125" style="63" customWidth="1"/>
    <col min="496" max="496" width="38.5703125" style="63" customWidth="1"/>
    <col min="497" max="499" width="0" style="63" hidden="1" customWidth="1"/>
    <col min="500" max="500" width="22" style="63" customWidth="1"/>
    <col min="501" max="501" width="21.5703125" style="63" customWidth="1"/>
    <col min="502" max="502" width="0" style="63" hidden="1" customWidth="1"/>
    <col min="503" max="503" width="20.85546875" style="63" customWidth="1"/>
    <col min="504" max="504" width="22.5703125" style="63" customWidth="1"/>
    <col min="505" max="505" width="22.42578125" style="63" customWidth="1"/>
    <col min="506" max="506" width="23.42578125" style="63" customWidth="1"/>
    <col min="507" max="521" width="0" style="63" hidden="1" customWidth="1"/>
    <col min="522" max="748" width="9.140625" style="63"/>
    <col min="749" max="749" width="0" style="63" hidden="1" customWidth="1"/>
    <col min="750" max="750" width="7.28515625" style="63" bestFit="1" customWidth="1"/>
    <col min="751" max="751" width="16.5703125" style="63" customWidth="1"/>
    <col min="752" max="752" width="38.5703125" style="63" customWidth="1"/>
    <col min="753" max="755" width="0" style="63" hidden="1" customWidth="1"/>
    <col min="756" max="756" width="22" style="63" customWidth="1"/>
    <col min="757" max="757" width="21.5703125" style="63" customWidth="1"/>
    <col min="758" max="758" width="0" style="63" hidden="1" customWidth="1"/>
    <col min="759" max="759" width="20.85546875" style="63" customWidth="1"/>
    <col min="760" max="760" width="22.5703125" style="63" customWidth="1"/>
    <col min="761" max="761" width="22.42578125" style="63" customWidth="1"/>
    <col min="762" max="762" width="23.42578125" style="63" customWidth="1"/>
    <col min="763" max="777" width="0" style="63" hidden="1" customWidth="1"/>
    <col min="778" max="1004" width="9.140625" style="63"/>
    <col min="1005" max="1005" width="0" style="63" hidden="1" customWidth="1"/>
    <col min="1006" max="1006" width="7.28515625" style="63" bestFit="1" customWidth="1"/>
    <col min="1007" max="1007" width="16.5703125" style="63" customWidth="1"/>
    <col min="1008" max="1008" width="38.5703125" style="63" customWidth="1"/>
    <col min="1009" max="1011" width="0" style="63" hidden="1" customWidth="1"/>
    <col min="1012" max="1012" width="22" style="63" customWidth="1"/>
    <col min="1013" max="1013" width="21.5703125" style="63" customWidth="1"/>
    <col min="1014" max="1014" width="0" style="63" hidden="1" customWidth="1"/>
    <col min="1015" max="1015" width="20.85546875" style="63" customWidth="1"/>
    <col min="1016" max="1016" width="22.5703125" style="63" customWidth="1"/>
    <col min="1017" max="1017" width="22.42578125" style="63" customWidth="1"/>
    <col min="1018" max="1018" width="23.42578125" style="63" customWidth="1"/>
    <col min="1019" max="1033" width="0" style="63" hidden="1" customWidth="1"/>
    <col min="1034" max="1260" width="9.140625" style="63"/>
    <col min="1261" max="1261" width="0" style="63" hidden="1" customWidth="1"/>
    <col min="1262" max="1262" width="7.28515625" style="63" bestFit="1" customWidth="1"/>
    <col min="1263" max="1263" width="16.5703125" style="63" customWidth="1"/>
    <col min="1264" max="1264" width="38.5703125" style="63" customWidth="1"/>
    <col min="1265" max="1267" width="0" style="63" hidden="1" customWidth="1"/>
    <col min="1268" max="1268" width="22" style="63" customWidth="1"/>
    <col min="1269" max="1269" width="21.5703125" style="63" customWidth="1"/>
    <col min="1270" max="1270" width="0" style="63" hidden="1" customWidth="1"/>
    <col min="1271" max="1271" width="20.85546875" style="63" customWidth="1"/>
    <col min="1272" max="1272" width="22.5703125" style="63" customWidth="1"/>
    <col min="1273" max="1273" width="22.42578125" style="63" customWidth="1"/>
    <col min="1274" max="1274" width="23.42578125" style="63" customWidth="1"/>
    <col min="1275" max="1289" width="0" style="63" hidden="1" customWidth="1"/>
    <col min="1290" max="1516" width="9.140625" style="63"/>
    <col min="1517" max="1517" width="0" style="63" hidden="1" customWidth="1"/>
    <col min="1518" max="1518" width="7.28515625" style="63" bestFit="1" customWidth="1"/>
    <col min="1519" max="1519" width="16.5703125" style="63" customWidth="1"/>
    <col min="1520" max="1520" width="38.5703125" style="63" customWidth="1"/>
    <col min="1521" max="1523" width="0" style="63" hidden="1" customWidth="1"/>
    <col min="1524" max="1524" width="22" style="63" customWidth="1"/>
    <col min="1525" max="1525" width="21.5703125" style="63" customWidth="1"/>
    <col min="1526" max="1526" width="0" style="63" hidden="1" customWidth="1"/>
    <col min="1527" max="1527" width="20.85546875" style="63" customWidth="1"/>
    <col min="1528" max="1528" width="22.5703125" style="63" customWidth="1"/>
    <col min="1529" max="1529" width="22.42578125" style="63" customWidth="1"/>
    <col min="1530" max="1530" width="23.42578125" style="63" customWidth="1"/>
    <col min="1531" max="1545" width="0" style="63" hidden="1" customWidth="1"/>
    <col min="1546" max="1772" width="9.140625" style="63"/>
    <col min="1773" max="1773" width="0" style="63" hidden="1" customWidth="1"/>
    <col min="1774" max="1774" width="7.28515625" style="63" bestFit="1" customWidth="1"/>
    <col min="1775" max="1775" width="16.5703125" style="63" customWidth="1"/>
    <col min="1776" max="1776" width="38.5703125" style="63" customWidth="1"/>
    <col min="1777" max="1779" width="0" style="63" hidden="1" customWidth="1"/>
    <col min="1780" max="1780" width="22" style="63" customWidth="1"/>
    <col min="1781" max="1781" width="21.5703125" style="63" customWidth="1"/>
    <col min="1782" max="1782" width="0" style="63" hidden="1" customWidth="1"/>
    <col min="1783" max="1783" width="20.85546875" style="63" customWidth="1"/>
    <col min="1784" max="1784" width="22.5703125" style="63" customWidth="1"/>
    <col min="1785" max="1785" width="22.42578125" style="63" customWidth="1"/>
    <col min="1786" max="1786" width="23.42578125" style="63" customWidth="1"/>
    <col min="1787" max="1801" width="0" style="63" hidden="1" customWidth="1"/>
    <col min="1802" max="2028" width="9.140625" style="63"/>
    <col min="2029" max="2029" width="0" style="63" hidden="1" customWidth="1"/>
    <col min="2030" max="2030" width="7.28515625" style="63" bestFit="1" customWidth="1"/>
    <col min="2031" max="2031" width="16.5703125" style="63" customWidth="1"/>
    <col min="2032" max="2032" width="38.5703125" style="63" customWidth="1"/>
    <col min="2033" max="2035" width="0" style="63" hidden="1" customWidth="1"/>
    <col min="2036" max="2036" width="22" style="63" customWidth="1"/>
    <col min="2037" max="2037" width="21.5703125" style="63" customWidth="1"/>
    <col min="2038" max="2038" width="0" style="63" hidden="1" customWidth="1"/>
    <col min="2039" max="2039" width="20.85546875" style="63" customWidth="1"/>
    <col min="2040" max="2040" width="22.5703125" style="63" customWidth="1"/>
    <col min="2041" max="2041" width="22.42578125" style="63" customWidth="1"/>
    <col min="2042" max="2042" width="23.42578125" style="63" customWidth="1"/>
    <col min="2043" max="2057" width="0" style="63" hidden="1" customWidth="1"/>
    <col min="2058" max="2284" width="9.140625" style="63"/>
    <col min="2285" max="2285" width="0" style="63" hidden="1" customWidth="1"/>
    <col min="2286" max="2286" width="7.28515625" style="63" bestFit="1" customWidth="1"/>
    <col min="2287" max="2287" width="16.5703125" style="63" customWidth="1"/>
    <col min="2288" max="2288" width="38.5703125" style="63" customWidth="1"/>
    <col min="2289" max="2291" width="0" style="63" hidden="1" customWidth="1"/>
    <col min="2292" max="2292" width="22" style="63" customWidth="1"/>
    <col min="2293" max="2293" width="21.5703125" style="63" customWidth="1"/>
    <col min="2294" max="2294" width="0" style="63" hidden="1" customWidth="1"/>
    <col min="2295" max="2295" width="20.85546875" style="63" customWidth="1"/>
    <col min="2296" max="2296" width="22.5703125" style="63" customWidth="1"/>
    <col min="2297" max="2297" width="22.42578125" style="63" customWidth="1"/>
    <col min="2298" max="2298" width="23.42578125" style="63" customWidth="1"/>
    <col min="2299" max="2313" width="0" style="63" hidden="1" customWidth="1"/>
    <col min="2314" max="2540" width="9.140625" style="63"/>
    <col min="2541" max="2541" width="0" style="63" hidden="1" customWidth="1"/>
    <col min="2542" max="2542" width="7.28515625" style="63" bestFit="1" customWidth="1"/>
    <col min="2543" max="2543" width="16.5703125" style="63" customWidth="1"/>
    <col min="2544" max="2544" width="38.5703125" style="63" customWidth="1"/>
    <col min="2545" max="2547" width="0" style="63" hidden="1" customWidth="1"/>
    <col min="2548" max="2548" width="22" style="63" customWidth="1"/>
    <col min="2549" max="2549" width="21.5703125" style="63" customWidth="1"/>
    <col min="2550" max="2550" width="0" style="63" hidden="1" customWidth="1"/>
    <col min="2551" max="2551" width="20.85546875" style="63" customWidth="1"/>
    <col min="2552" max="2552" width="22.5703125" style="63" customWidth="1"/>
    <col min="2553" max="2553" width="22.42578125" style="63" customWidth="1"/>
    <col min="2554" max="2554" width="23.42578125" style="63" customWidth="1"/>
    <col min="2555" max="2569" width="0" style="63" hidden="1" customWidth="1"/>
    <col min="2570" max="2796" width="9.140625" style="63"/>
    <col min="2797" max="2797" width="0" style="63" hidden="1" customWidth="1"/>
    <col min="2798" max="2798" width="7.28515625" style="63" bestFit="1" customWidth="1"/>
    <col min="2799" max="2799" width="16.5703125" style="63" customWidth="1"/>
    <col min="2800" max="2800" width="38.5703125" style="63" customWidth="1"/>
    <col min="2801" max="2803" width="0" style="63" hidden="1" customWidth="1"/>
    <col min="2804" max="2804" width="22" style="63" customWidth="1"/>
    <col min="2805" max="2805" width="21.5703125" style="63" customWidth="1"/>
    <col min="2806" max="2806" width="0" style="63" hidden="1" customWidth="1"/>
    <col min="2807" max="2807" width="20.85546875" style="63" customWidth="1"/>
    <col min="2808" max="2808" width="22.5703125" style="63" customWidth="1"/>
    <col min="2809" max="2809" width="22.42578125" style="63" customWidth="1"/>
    <col min="2810" max="2810" width="23.42578125" style="63" customWidth="1"/>
    <col min="2811" max="2825" width="0" style="63" hidden="1" customWidth="1"/>
    <col min="2826" max="3052" width="9.140625" style="63"/>
    <col min="3053" max="3053" width="0" style="63" hidden="1" customWidth="1"/>
    <col min="3054" max="3054" width="7.28515625" style="63" bestFit="1" customWidth="1"/>
    <col min="3055" max="3055" width="16.5703125" style="63" customWidth="1"/>
    <col min="3056" max="3056" width="38.5703125" style="63" customWidth="1"/>
    <col min="3057" max="3059" width="0" style="63" hidden="1" customWidth="1"/>
    <col min="3060" max="3060" width="22" style="63" customWidth="1"/>
    <col min="3061" max="3061" width="21.5703125" style="63" customWidth="1"/>
    <col min="3062" max="3062" width="0" style="63" hidden="1" customWidth="1"/>
    <col min="3063" max="3063" width="20.85546875" style="63" customWidth="1"/>
    <col min="3064" max="3064" width="22.5703125" style="63" customWidth="1"/>
    <col min="3065" max="3065" width="22.42578125" style="63" customWidth="1"/>
    <col min="3066" max="3066" width="23.42578125" style="63" customWidth="1"/>
    <col min="3067" max="3081" width="0" style="63" hidden="1" customWidth="1"/>
    <col min="3082" max="3308" width="9.140625" style="63"/>
    <col min="3309" max="3309" width="0" style="63" hidden="1" customWidth="1"/>
    <col min="3310" max="3310" width="7.28515625" style="63" bestFit="1" customWidth="1"/>
    <col min="3311" max="3311" width="16.5703125" style="63" customWidth="1"/>
    <col min="3312" max="3312" width="38.5703125" style="63" customWidth="1"/>
    <col min="3313" max="3315" width="0" style="63" hidden="1" customWidth="1"/>
    <col min="3316" max="3316" width="22" style="63" customWidth="1"/>
    <col min="3317" max="3317" width="21.5703125" style="63" customWidth="1"/>
    <col min="3318" max="3318" width="0" style="63" hidden="1" customWidth="1"/>
    <col min="3319" max="3319" width="20.85546875" style="63" customWidth="1"/>
    <col min="3320" max="3320" width="22.5703125" style="63" customWidth="1"/>
    <col min="3321" max="3321" width="22.42578125" style="63" customWidth="1"/>
    <col min="3322" max="3322" width="23.42578125" style="63" customWidth="1"/>
    <col min="3323" max="3337" width="0" style="63" hidden="1" customWidth="1"/>
    <col min="3338" max="3564" width="9.140625" style="63"/>
    <col min="3565" max="3565" width="0" style="63" hidden="1" customWidth="1"/>
    <col min="3566" max="3566" width="7.28515625" style="63" bestFit="1" customWidth="1"/>
    <col min="3567" max="3567" width="16.5703125" style="63" customWidth="1"/>
    <col min="3568" max="3568" width="38.5703125" style="63" customWidth="1"/>
    <col min="3569" max="3571" width="0" style="63" hidden="1" customWidth="1"/>
    <col min="3572" max="3572" width="22" style="63" customWidth="1"/>
    <col min="3573" max="3573" width="21.5703125" style="63" customWidth="1"/>
    <col min="3574" max="3574" width="0" style="63" hidden="1" customWidth="1"/>
    <col min="3575" max="3575" width="20.85546875" style="63" customWidth="1"/>
    <col min="3576" max="3576" width="22.5703125" style="63" customWidth="1"/>
    <col min="3577" max="3577" width="22.42578125" style="63" customWidth="1"/>
    <col min="3578" max="3578" width="23.42578125" style="63" customWidth="1"/>
    <col min="3579" max="3593" width="0" style="63" hidden="1" customWidth="1"/>
    <col min="3594" max="3820" width="9.140625" style="63"/>
    <col min="3821" max="3821" width="0" style="63" hidden="1" customWidth="1"/>
    <col min="3822" max="3822" width="7.28515625" style="63" bestFit="1" customWidth="1"/>
    <col min="3823" max="3823" width="16.5703125" style="63" customWidth="1"/>
    <col min="3824" max="3824" width="38.5703125" style="63" customWidth="1"/>
    <col min="3825" max="3827" width="0" style="63" hidden="1" customWidth="1"/>
    <col min="3828" max="3828" width="22" style="63" customWidth="1"/>
    <col min="3829" max="3829" width="21.5703125" style="63" customWidth="1"/>
    <col min="3830" max="3830" width="0" style="63" hidden="1" customWidth="1"/>
    <col min="3831" max="3831" width="20.85546875" style="63" customWidth="1"/>
    <col min="3832" max="3832" width="22.5703125" style="63" customWidth="1"/>
    <col min="3833" max="3833" width="22.42578125" style="63" customWidth="1"/>
    <col min="3834" max="3834" width="23.42578125" style="63" customWidth="1"/>
    <col min="3835" max="3849" width="0" style="63" hidden="1" customWidth="1"/>
    <col min="3850" max="4076" width="9.140625" style="63"/>
    <col min="4077" max="4077" width="0" style="63" hidden="1" customWidth="1"/>
    <col min="4078" max="4078" width="7.28515625" style="63" bestFit="1" customWidth="1"/>
    <col min="4079" max="4079" width="16.5703125" style="63" customWidth="1"/>
    <col min="4080" max="4080" width="38.5703125" style="63" customWidth="1"/>
    <col min="4081" max="4083" width="0" style="63" hidden="1" customWidth="1"/>
    <col min="4084" max="4084" width="22" style="63" customWidth="1"/>
    <col min="4085" max="4085" width="21.5703125" style="63" customWidth="1"/>
    <col min="4086" max="4086" width="0" style="63" hidden="1" customWidth="1"/>
    <col min="4087" max="4087" width="20.85546875" style="63" customWidth="1"/>
    <col min="4088" max="4088" width="22.5703125" style="63" customWidth="1"/>
    <col min="4089" max="4089" width="22.42578125" style="63" customWidth="1"/>
    <col min="4090" max="4090" width="23.42578125" style="63" customWidth="1"/>
    <col min="4091" max="4105" width="0" style="63" hidden="1" customWidth="1"/>
    <col min="4106" max="4332" width="9.140625" style="63"/>
    <col min="4333" max="4333" width="0" style="63" hidden="1" customWidth="1"/>
    <col min="4334" max="4334" width="7.28515625" style="63" bestFit="1" customWidth="1"/>
    <col min="4335" max="4335" width="16.5703125" style="63" customWidth="1"/>
    <col min="4336" max="4336" width="38.5703125" style="63" customWidth="1"/>
    <col min="4337" max="4339" width="0" style="63" hidden="1" customWidth="1"/>
    <col min="4340" max="4340" width="22" style="63" customWidth="1"/>
    <col min="4341" max="4341" width="21.5703125" style="63" customWidth="1"/>
    <col min="4342" max="4342" width="0" style="63" hidden="1" customWidth="1"/>
    <col min="4343" max="4343" width="20.85546875" style="63" customWidth="1"/>
    <col min="4344" max="4344" width="22.5703125" style="63" customWidth="1"/>
    <col min="4345" max="4345" width="22.42578125" style="63" customWidth="1"/>
    <col min="4346" max="4346" width="23.42578125" style="63" customWidth="1"/>
    <col min="4347" max="4361" width="0" style="63" hidden="1" customWidth="1"/>
    <col min="4362" max="4588" width="9.140625" style="63"/>
    <col min="4589" max="4589" width="0" style="63" hidden="1" customWidth="1"/>
    <col min="4590" max="4590" width="7.28515625" style="63" bestFit="1" customWidth="1"/>
    <col min="4591" max="4591" width="16.5703125" style="63" customWidth="1"/>
    <col min="4592" max="4592" width="38.5703125" style="63" customWidth="1"/>
    <col min="4593" max="4595" width="0" style="63" hidden="1" customWidth="1"/>
    <col min="4596" max="4596" width="22" style="63" customWidth="1"/>
    <col min="4597" max="4597" width="21.5703125" style="63" customWidth="1"/>
    <col min="4598" max="4598" width="0" style="63" hidden="1" customWidth="1"/>
    <col min="4599" max="4599" width="20.85546875" style="63" customWidth="1"/>
    <col min="4600" max="4600" width="22.5703125" style="63" customWidth="1"/>
    <col min="4601" max="4601" width="22.42578125" style="63" customWidth="1"/>
    <col min="4602" max="4602" width="23.42578125" style="63" customWidth="1"/>
    <col min="4603" max="4617" width="0" style="63" hidden="1" customWidth="1"/>
    <col min="4618" max="4844" width="9.140625" style="63"/>
    <col min="4845" max="4845" width="0" style="63" hidden="1" customWidth="1"/>
    <col min="4846" max="4846" width="7.28515625" style="63" bestFit="1" customWidth="1"/>
    <col min="4847" max="4847" width="16.5703125" style="63" customWidth="1"/>
    <col min="4848" max="4848" width="38.5703125" style="63" customWidth="1"/>
    <col min="4849" max="4851" width="0" style="63" hidden="1" customWidth="1"/>
    <col min="4852" max="4852" width="22" style="63" customWidth="1"/>
    <col min="4853" max="4853" width="21.5703125" style="63" customWidth="1"/>
    <col min="4854" max="4854" width="0" style="63" hidden="1" customWidth="1"/>
    <col min="4855" max="4855" width="20.85546875" style="63" customWidth="1"/>
    <col min="4856" max="4856" width="22.5703125" style="63" customWidth="1"/>
    <col min="4857" max="4857" width="22.42578125" style="63" customWidth="1"/>
    <col min="4858" max="4858" width="23.42578125" style="63" customWidth="1"/>
    <col min="4859" max="4873" width="0" style="63" hidden="1" customWidth="1"/>
    <col min="4874" max="5100" width="9.140625" style="63"/>
    <col min="5101" max="5101" width="0" style="63" hidden="1" customWidth="1"/>
    <col min="5102" max="5102" width="7.28515625" style="63" bestFit="1" customWidth="1"/>
    <col min="5103" max="5103" width="16.5703125" style="63" customWidth="1"/>
    <col min="5104" max="5104" width="38.5703125" style="63" customWidth="1"/>
    <col min="5105" max="5107" width="0" style="63" hidden="1" customWidth="1"/>
    <col min="5108" max="5108" width="22" style="63" customWidth="1"/>
    <col min="5109" max="5109" width="21.5703125" style="63" customWidth="1"/>
    <col min="5110" max="5110" width="0" style="63" hidden="1" customWidth="1"/>
    <col min="5111" max="5111" width="20.85546875" style="63" customWidth="1"/>
    <col min="5112" max="5112" width="22.5703125" style="63" customWidth="1"/>
    <col min="5113" max="5113" width="22.42578125" style="63" customWidth="1"/>
    <col min="5114" max="5114" width="23.42578125" style="63" customWidth="1"/>
    <col min="5115" max="5129" width="0" style="63" hidden="1" customWidth="1"/>
    <col min="5130" max="5356" width="9.140625" style="63"/>
    <col min="5357" max="5357" width="0" style="63" hidden="1" customWidth="1"/>
    <col min="5358" max="5358" width="7.28515625" style="63" bestFit="1" customWidth="1"/>
    <col min="5359" max="5359" width="16.5703125" style="63" customWidth="1"/>
    <col min="5360" max="5360" width="38.5703125" style="63" customWidth="1"/>
    <col min="5361" max="5363" width="0" style="63" hidden="1" customWidth="1"/>
    <col min="5364" max="5364" width="22" style="63" customWidth="1"/>
    <col min="5365" max="5365" width="21.5703125" style="63" customWidth="1"/>
    <col min="5366" max="5366" width="0" style="63" hidden="1" customWidth="1"/>
    <col min="5367" max="5367" width="20.85546875" style="63" customWidth="1"/>
    <col min="5368" max="5368" width="22.5703125" style="63" customWidth="1"/>
    <col min="5369" max="5369" width="22.42578125" style="63" customWidth="1"/>
    <col min="5370" max="5370" width="23.42578125" style="63" customWidth="1"/>
    <col min="5371" max="5385" width="0" style="63" hidden="1" customWidth="1"/>
    <col min="5386" max="5612" width="9.140625" style="63"/>
    <col min="5613" max="5613" width="0" style="63" hidden="1" customWidth="1"/>
    <col min="5614" max="5614" width="7.28515625" style="63" bestFit="1" customWidth="1"/>
    <col min="5615" max="5615" width="16.5703125" style="63" customWidth="1"/>
    <col min="5616" max="5616" width="38.5703125" style="63" customWidth="1"/>
    <col min="5617" max="5619" width="0" style="63" hidden="1" customWidth="1"/>
    <col min="5620" max="5620" width="22" style="63" customWidth="1"/>
    <col min="5621" max="5621" width="21.5703125" style="63" customWidth="1"/>
    <col min="5622" max="5622" width="0" style="63" hidden="1" customWidth="1"/>
    <col min="5623" max="5623" width="20.85546875" style="63" customWidth="1"/>
    <col min="5624" max="5624" width="22.5703125" style="63" customWidth="1"/>
    <col min="5625" max="5625" width="22.42578125" style="63" customWidth="1"/>
    <col min="5626" max="5626" width="23.42578125" style="63" customWidth="1"/>
    <col min="5627" max="5641" width="0" style="63" hidden="1" customWidth="1"/>
    <col min="5642" max="5868" width="9.140625" style="63"/>
    <col min="5869" max="5869" width="0" style="63" hidden="1" customWidth="1"/>
    <col min="5870" max="5870" width="7.28515625" style="63" bestFit="1" customWidth="1"/>
    <col min="5871" max="5871" width="16.5703125" style="63" customWidth="1"/>
    <col min="5872" max="5872" width="38.5703125" style="63" customWidth="1"/>
    <col min="5873" max="5875" width="0" style="63" hidden="1" customWidth="1"/>
    <col min="5876" max="5876" width="22" style="63" customWidth="1"/>
    <col min="5877" max="5877" width="21.5703125" style="63" customWidth="1"/>
    <col min="5878" max="5878" width="0" style="63" hidden="1" customWidth="1"/>
    <col min="5879" max="5879" width="20.85546875" style="63" customWidth="1"/>
    <col min="5880" max="5880" width="22.5703125" style="63" customWidth="1"/>
    <col min="5881" max="5881" width="22.42578125" style="63" customWidth="1"/>
    <col min="5882" max="5882" width="23.42578125" style="63" customWidth="1"/>
    <col min="5883" max="5897" width="0" style="63" hidden="1" customWidth="1"/>
    <col min="5898" max="6124" width="9.140625" style="63"/>
    <col min="6125" max="6125" width="0" style="63" hidden="1" customWidth="1"/>
    <col min="6126" max="6126" width="7.28515625" style="63" bestFit="1" customWidth="1"/>
    <col min="6127" max="6127" width="16.5703125" style="63" customWidth="1"/>
    <col min="6128" max="6128" width="38.5703125" style="63" customWidth="1"/>
    <col min="6129" max="6131" width="0" style="63" hidden="1" customWidth="1"/>
    <col min="6132" max="6132" width="22" style="63" customWidth="1"/>
    <col min="6133" max="6133" width="21.5703125" style="63" customWidth="1"/>
    <col min="6134" max="6134" width="0" style="63" hidden="1" customWidth="1"/>
    <col min="6135" max="6135" width="20.85546875" style="63" customWidth="1"/>
    <col min="6136" max="6136" width="22.5703125" style="63" customWidth="1"/>
    <col min="6137" max="6137" width="22.42578125" style="63" customWidth="1"/>
    <col min="6138" max="6138" width="23.42578125" style="63" customWidth="1"/>
    <col min="6139" max="6153" width="0" style="63" hidden="1" customWidth="1"/>
    <col min="6154" max="6380" width="9.140625" style="63"/>
    <col min="6381" max="6381" width="0" style="63" hidden="1" customWidth="1"/>
    <col min="6382" max="6382" width="7.28515625" style="63" bestFit="1" customWidth="1"/>
    <col min="6383" max="6383" width="16.5703125" style="63" customWidth="1"/>
    <col min="6384" max="6384" width="38.5703125" style="63" customWidth="1"/>
    <col min="6385" max="6387" width="0" style="63" hidden="1" customWidth="1"/>
    <col min="6388" max="6388" width="22" style="63" customWidth="1"/>
    <col min="6389" max="6389" width="21.5703125" style="63" customWidth="1"/>
    <col min="6390" max="6390" width="0" style="63" hidden="1" customWidth="1"/>
    <col min="6391" max="6391" width="20.85546875" style="63" customWidth="1"/>
    <col min="6392" max="6392" width="22.5703125" style="63" customWidth="1"/>
    <col min="6393" max="6393" width="22.42578125" style="63" customWidth="1"/>
    <col min="6394" max="6394" width="23.42578125" style="63" customWidth="1"/>
    <col min="6395" max="6409" width="0" style="63" hidden="1" customWidth="1"/>
    <col min="6410" max="6636" width="9.140625" style="63"/>
    <col min="6637" max="6637" width="0" style="63" hidden="1" customWidth="1"/>
    <col min="6638" max="6638" width="7.28515625" style="63" bestFit="1" customWidth="1"/>
    <col min="6639" max="6639" width="16.5703125" style="63" customWidth="1"/>
    <col min="6640" max="6640" width="38.5703125" style="63" customWidth="1"/>
    <col min="6641" max="6643" width="0" style="63" hidden="1" customWidth="1"/>
    <col min="6644" max="6644" width="22" style="63" customWidth="1"/>
    <col min="6645" max="6645" width="21.5703125" style="63" customWidth="1"/>
    <col min="6646" max="6646" width="0" style="63" hidden="1" customWidth="1"/>
    <col min="6647" max="6647" width="20.85546875" style="63" customWidth="1"/>
    <col min="6648" max="6648" width="22.5703125" style="63" customWidth="1"/>
    <col min="6649" max="6649" width="22.42578125" style="63" customWidth="1"/>
    <col min="6650" max="6650" width="23.42578125" style="63" customWidth="1"/>
    <col min="6651" max="6665" width="0" style="63" hidden="1" customWidth="1"/>
    <col min="6666" max="6892" width="9.140625" style="63"/>
    <col min="6893" max="6893" width="0" style="63" hidden="1" customWidth="1"/>
    <col min="6894" max="6894" width="7.28515625" style="63" bestFit="1" customWidth="1"/>
    <col min="6895" max="6895" width="16.5703125" style="63" customWidth="1"/>
    <col min="6896" max="6896" width="38.5703125" style="63" customWidth="1"/>
    <col min="6897" max="6899" width="0" style="63" hidden="1" customWidth="1"/>
    <col min="6900" max="6900" width="22" style="63" customWidth="1"/>
    <col min="6901" max="6901" width="21.5703125" style="63" customWidth="1"/>
    <col min="6902" max="6902" width="0" style="63" hidden="1" customWidth="1"/>
    <col min="6903" max="6903" width="20.85546875" style="63" customWidth="1"/>
    <col min="6904" max="6904" width="22.5703125" style="63" customWidth="1"/>
    <col min="6905" max="6905" width="22.42578125" style="63" customWidth="1"/>
    <col min="6906" max="6906" width="23.42578125" style="63" customWidth="1"/>
    <col min="6907" max="6921" width="0" style="63" hidden="1" customWidth="1"/>
    <col min="6922" max="7148" width="9.140625" style="63"/>
    <col min="7149" max="7149" width="0" style="63" hidden="1" customWidth="1"/>
    <col min="7150" max="7150" width="7.28515625" style="63" bestFit="1" customWidth="1"/>
    <col min="7151" max="7151" width="16.5703125" style="63" customWidth="1"/>
    <col min="7152" max="7152" width="38.5703125" style="63" customWidth="1"/>
    <col min="7153" max="7155" width="0" style="63" hidden="1" customWidth="1"/>
    <col min="7156" max="7156" width="22" style="63" customWidth="1"/>
    <col min="7157" max="7157" width="21.5703125" style="63" customWidth="1"/>
    <col min="7158" max="7158" width="0" style="63" hidden="1" customWidth="1"/>
    <col min="7159" max="7159" width="20.85546875" style="63" customWidth="1"/>
    <col min="7160" max="7160" width="22.5703125" style="63" customWidth="1"/>
    <col min="7161" max="7161" width="22.42578125" style="63" customWidth="1"/>
    <col min="7162" max="7162" width="23.42578125" style="63" customWidth="1"/>
    <col min="7163" max="7177" width="0" style="63" hidden="1" customWidth="1"/>
    <col min="7178" max="7404" width="9.140625" style="63"/>
    <col min="7405" max="7405" width="0" style="63" hidden="1" customWidth="1"/>
    <col min="7406" max="7406" width="7.28515625" style="63" bestFit="1" customWidth="1"/>
    <col min="7407" max="7407" width="16.5703125" style="63" customWidth="1"/>
    <col min="7408" max="7408" width="38.5703125" style="63" customWidth="1"/>
    <col min="7409" max="7411" width="0" style="63" hidden="1" customWidth="1"/>
    <col min="7412" max="7412" width="22" style="63" customWidth="1"/>
    <col min="7413" max="7413" width="21.5703125" style="63" customWidth="1"/>
    <col min="7414" max="7414" width="0" style="63" hidden="1" customWidth="1"/>
    <col min="7415" max="7415" width="20.85546875" style="63" customWidth="1"/>
    <col min="7416" max="7416" width="22.5703125" style="63" customWidth="1"/>
    <col min="7417" max="7417" width="22.42578125" style="63" customWidth="1"/>
    <col min="7418" max="7418" width="23.42578125" style="63" customWidth="1"/>
    <col min="7419" max="7433" width="0" style="63" hidden="1" customWidth="1"/>
    <col min="7434" max="7660" width="9.140625" style="63"/>
    <col min="7661" max="7661" width="0" style="63" hidden="1" customWidth="1"/>
    <col min="7662" max="7662" width="7.28515625" style="63" bestFit="1" customWidth="1"/>
    <col min="7663" max="7663" width="16.5703125" style="63" customWidth="1"/>
    <col min="7664" max="7664" width="38.5703125" style="63" customWidth="1"/>
    <col min="7665" max="7667" width="0" style="63" hidden="1" customWidth="1"/>
    <col min="7668" max="7668" width="22" style="63" customWidth="1"/>
    <col min="7669" max="7669" width="21.5703125" style="63" customWidth="1"/>
    <col min="7670" max="7670" width="0" style="63" hidden="1" customWidth="1"/>
    <col min="7671" max="7671" width="20.85546875" style="63" customWidth="1"/>
    <col min="7672" max="7672" width="22.5703125" style="63" customWidth="1"/>
    <col min="7673" max="7673" width="22.42578125" style="63" customWidth="1"/>
    <col min="7674" max="7674" width="23.42578125" style="63" customWidth="1"/>
    <col min="7675" max="7689" width="0" style="63" hidden="1" customWidth="1"/>
    <col min="7690" max="7916" width="9.140625" style="63"/>
    <col min="7917" max="7917" width="0" style="63" hidden="1" customWidth="1"/>
    <col min="7918" max="7918" width="7.28515625" style="63" bestFit="1" customWidth="1"/>
    <col min="7919" max="7919" width="16.5703125" style="63" customWidth="1"/>
    <col min="7920" max="7920" width="38.5703125" style="63" customWidth="1"/>
    <col min="7921" max="7923" width="0" style="63" hidden="1" customWidth="1"/>
    <col min="7924" max="7924" width="22" style="63" customWidth="1"/>
    <col min="7925" max="7925" width="21.5703125" style="63" customWidth="1"/>
    <col min="7926" max="7926" width="0" style="63" hidden="1" customWidth="1"/>
    <col min="7927" max="7927" width="20.85546875" style="63" customWidth="1"/>
    <col min="7928" max="7928" width="22.5703125" style="63" customWidth="1"/>
    <col min="7929" max="7929" width="22.42578125" style="63" customWidth="1"/>
    <col min="7930" max="7930" width="23.42578125" style="63" customWidth="1"/>
    <col min="7931" max="7945" width="0" style="63" hidden="1" customWidth="1"/>
    <col min="7946" max="8172" width="9.140625" style="63"/>
    <col min="8173" max="8173" width="0" style="63" hidden="1" customWidth="1"/>
    <col min="8174" max="8174" width="7.28515625" style="63" bestFit="1" customWidth="1"/>
    <col min="8175" max="8175" width="16.5703125" style="63" customWidth="1"/>
    <col min="8176" max="8176" width="38.5703125" style="63" customWidth="1"/>
    <col min="8177" max="8179" width="0" style="63" hidden="1" customWidth="1"/>
    <col min="8180" max="8180" width="22" style="63" customWidth="1"/>
    <col min="8181" max="8181" width="21.5703125" style="63" customWidth="1"/>
    <col min="8182" max="8182" width="0" style="63" hidden="1" customWidth="1"/>
    <col min="8183" max="8183" width="20.85546875" style="63" customWidth="1"/>
    <col min="8184" max="8184" width="22.5703125" style="63" customWidth="1"/>
    <col min="8185" max="8185" width="22.42578125" style="63" customWidth="1"/>
    <col min="8186" max="8186" width="23.42578125" style="63" customWidth="1"/>
    <col min="8187" max="8201" width="0" style="63" hidden="1" customWidth="1"/>
    <col min="8202" max="8428" width="9.140625" style="63"/>
    <col min="8429" max="8429" width="0" style="63" hidden="1" customWidth="1"/>
    <col min="8430" max="8430" width="7.28515625" style="63" bestFit="1" customWidth="1"/>
    <col min="8431" max="8431" width="16.5703125" style="63" customWidth="1"/>
    <col min="8432" max="8432" width="38.5703125" style="63" customWidth="1"/>
    <col min="8433" max="8435" width="0" style="63" hidden="1" customWidth="1"/>
    <col min="8436" max="8436" width="22" style="63" customWidth="1"/>
    <col min="8437" max="8437" width="21.5703125" style="63" customWidth="1"/>
    <col min="8438" max="8438" width="0" style="63" hidden="1" customWidth="1"/>
    <col min="8439" max="8439" width="20.85546875" style="63" customWidth="1"/>
    <col min="8440" max="8440" width="22.5703125" style="63" customWidth="1"/>
    <col min="8441" max="8441" width="22.42578125" style="63" customWidth="1"/>
    <col min="8442" max="8442" width="23.42578125" style="63" customWidth="1"/>
    <col min="8443" max="8457" width="0" style="63" hidden="1" customWidth="1"/>
    <col min="8458" max="8684" width="9.140625" style="63"/>
    <col min="8685" max="8685" width="0" style="63" hidden="1" customWidth="1"/>
    <col min="8686" max="8686" width="7.28515625" style="63" bestFit="1" customWidth="1"/>
    <col min="8687" max="8687" width="16.5703125" style="63" customWidth="1"/>
    <col min="8688" max="8688" width="38.5703125" style="63" customWidth="1"/>
    <col min="8689" max="8691" width="0" style="63" hidden="1" customWidth="1"/>
    <col min="8692" max="8692" width="22" style="63" customWidth="1"/>
    <col min="8693" max="8693" width="21.5703125" style="63" customWidth="1"/>
    <col min="8694" max="8694" width="0" style="63" hidden="1" customWidth="1"/>
    <col min="8695" max="8695" width="20.85546875" style="63" customWidth="1"/>
    <col min="8696" max="8696" width="22.5703125" style="63" customWidth="1"/>
    <col min="8697" max="8697" width="22.42578125" style="63" customWidth="1"/>
    <col min="8698" max="8698" width="23.42578125" style="63" customWidth="1"/>
    <col min="8699" max="8713" width="0" style="63" hidden="1" customWidth="1"/>
    <col min="8714" max="8940" width="9.140625" style="63"/>
    <col min="8941" max="8941" width="0" style="63" hidden="1" customWidth="1"/>
    <col min="8942" max="8942" width="7.28515625" style="63" bestFit="1" customWidth="1"/>
    <col min="8943" max="8943" width="16.5703125" style="63" customWidth="1"/>
    <col min="8944" max="8944" width="38.5703125" style="63" customWidth="1"/>
    <col min="8945" max="8947" width="0" style="63" hidden="1" customWidth="1"/>
    <col min="8948" max="8948" width="22" style="63" customWidth="1"/>
    <col min="8949" max="8949" width="21.5703125" style="63" customWidth="1"/>
    <col min="8950" max="8950" width="0" style="63" hidden="1" customWidth="1"/>
    <col min="8951" max="8951" width="20.85546875" style="63" customWidth="1"/>
    <col min="8952" max="8952" width="22.5703125" style="63" customWidth="1"/>
    <col min="8953" max="8953" width="22.42578125" style="63" customWidth="1"/>
    <col min="8954" max="8954" width="23.42578125" style="63" customWidth="1"/>
    <col min="8955" max="8969" width="0" style="63" hidden="1" customWidth="1"/>
    <col min="8970" max="9196" width="9.140625" style="63"/>
    <col min="9197" max="9197" width="0" style="63" hidden="1" customWidth="1"/>
    <col min="9198" max="9198" width="7.28515625" style="63" bestFit="1" customWidth="1"/>
    <col min="9199" max="9199" width="16.5703125" style="63" customWidth="1"/>
    <col min="9200" max="9200" width="38.5703125" style="63" customWidth="1"/>
    <col min="9201" max="9203" width="0" style="63" hidden="1" customWidth="1"/>
    <col min="9204" max="9204" width="22" style="63" customWidth="1"/>
    <col min="9205" max="9205" width="21.5703125" style="63" customWidth="1"/>
    <col min="9206" max="9206" width="0" style="63" hidden="1" customWidth="1"/>
    <col min="9207" max="9207" width="20.85546875" style="63" customWidth="1"/>
    <col min="9208" max="9208" width="22.5703125" style="63" customWidth="1"/>
    <col min="9209" max="9209" width="22.42578125" style="63" customWidth="1"/>
    <col min="9210" max="9210" width="23.42578125" style="63" customWidth="1"/>
    <col min="9211" max="9225" width="0" style="63" hidden="1" customWidth="1"/>
    <col min="9226" max="9452" width="9.140625" style="63"/>
    <col min="9453" max="9453" width="0" style="63" hidden="1" customWidth="1"/>
    <col min="9454" max="9454" width="7.28515625" style="63" bestFit="1" customWidth="1"/>
    <col min="9455" max="9455" width="16.5703125" style="63" customWidth="1"/>
    <col min="9456" max="9456" width="38.5703125" style="63" customWidth="1"/>
    <col min="9457" max="9459" width="0" style="63" hidden="1" customWidth="1"/>
    <col min="9460" max="9460" width="22" style="63" customWidth="1"/>
    <col min="9461" max="9461" width="21.5703125" style="63" customWidth="1"/>
    <col min="9462" max="9462" width="0" style="63" hidden="1" customWidth="1"/>
    <col min="9463" max="9463" width="20.85546875" style="63" customWidth="1"/>
    <col min="9464" max="9464" width="22.5703125" style="63" customWidth="1"/>
    <col min="9465" max="9465" width="22.42578125" style="63" customWidth="1"/>
    <col min="9466" max="9466" width="23.42578125" style="63" customWidth="1"/>
    <col min="9467" max="9481" width="0" style="63" hidden="1" customWidth="1"/>
    <col min="9482" max="9708" width="9.140625" style="63"/>
    <col min="9709" max="9709" width="0" style="63" hidden="1" customWidth="1"/>
    <col min="9710" max="9710" width="7.28515625" style="63" bestFit="1" customWidth="1"/>
    <col min="9711" max="9711" width="16.5703125" style="63" customWidth="1"/>
    <col min="9712" max="9712" width="38.5703125" style="63" customWidth="1"/>
    <col min="9713" max="9715" width="0" style="63" hidden="1" customWidth="1"/>
    <col min="9716" max="9716" width="22" style="63" customWidth="1"/>
    <col min="9717" max="9717" width="21.5703125" style="63" customWidth="1"/>
    <col min="9718" max="9718" width="0" style="63" hidden="1" customWidth="1"/>
    <col min="9719" max="9719" width="20.85546875" style="63" customWidth="1"/>
    <col min="9720" max="9720" width="22.5703125" style="63" customWidth="1"/>
    <col min="9721" max="9721" width="22.42578125" style="63" customWidth="1"/>
    <col min="9722" max="9722" width="23.42578125" style="63" customWidth="1"/>
    <col min="9723" max="9737" width="0" style="63" hidden="1" customWidth="1"/>
    <col min="9738" max="9964" width="9.140625" style="63"/>
    <col min="9965" max="9965" width="0" style="63" hidden="1" customWidth="1"/>
    <col min="9966" max="9966" width="7.28515625" style="63" bestFit="1" customWidth="1"/>
    <col min="9967" max="9967" width="16.5703125" style="63" customWidth="1"/>
    <col min="9968" max="9968" width="38.5703125" style="63" customWidth="1"/>
    <col min="9969" max="9971" width="0" style="63" hidden="1" customWidth="1"/>
    <col min="9972" max="9972" width="22" style="63" customWidth="1"/>
    <col min="9973" max="9973" width="21.5703125" style="63" customWidth="1"/>
    <col min="9974" max="9974" width="0" style="63" hidden="1" customWidth="1"/>
    <col min="9975" max="9975" width="20.85546875" style="63" customWidth="1"/>
    <col min="9976" max="9976" width="22.5703125" style="63" customWidth="1"/>
    <col min="9977" max="9977" width="22.42578125" style="63" customWidth="1"/>
    <col min="9978" max="9978" width="23.42578125" style="63" customWidth="1"/>
    <col min="9979" max="9993" width="0" style="63" hidden="1" customWidth="1"/>
    <col min="9994" max="10220" width="9.140625" style="63"/>
    <col min="10221" max="10221" width="0" style="63" hidden="1" customWidth="1"/>
    <col min="10222" max="10222" width="7.28515625" style="63" bestFit="1" customWidth="1"/>
    <col min="10223" max="10223" width="16.5703125" style="63" customWidth="1"/>
    <col min="10224" max="10224" width="38.5703125" style="63" customWidth="1"/>
    <col min="10225" max="10227" width="0" style="63" hidden="1" customWidth="1"/>
    <col min="10228" max="10228" width="22" style="63" customWidth="1"/>
    <col min="10229" max="10229" width="21.5703125" style="63" customWidth="1"/>
    <col min="10230" max="10230" width="0" style="63" hidden="1" customWidth="1"/>
    <col min="10231" max="10231" width="20.85546875" style="63" customWidth="1"/>
    <col min="10232" max="10232" width="22.5703125" style="63" customWidth="1"/>
    <col min="10233" max="10233" width="22.42578125" style="63" customWidth="1"/>
    <col min="10234" max="10234" width="23.42578125" style="63" customWidth="1"/>
    <col min="10235" max="10249" width="0" style="63" hidden="1" customWidth="1"/>
    <col min="10250" max="10476" width="9.140625" style="63"/>
    <col min="10477" max="10477" width="0" style="63" hidden="1" customWidth="1"/>
    <col min="10478" max="10478" width="7.28515625" style="63" bestFit="1" customWidth="1"/>
    <col min="10479" max="10479" width="16.5703125" style="63" customWidth="1"/>
    <col min="10480" max="10480" width="38.5703125" style="63" customWidth="1"/>
    <col min="10481" max="10483" width="0" style="63" hidden="1" customWidth="1"/>
    <col min="10484" max="10484" width="22" style="63" customWidth="1"/>
    <col min="10485" max="10485" width="21.5703125" style="63" customWidth="1"/>
    <col min="10486" max="10486" width="0" style="63" hidden="1" customWidth="1"/>
    <col min="10487" max="10487" width="20.85546875" style="63" customWidth="1"/>
    <col min="10488" max="10488" width="22.5703125" style="63" customWidth="1"/>
    <col min="10489" max="10489" width="22.42578125" style="63" customWidth="1"/>
    <col min="10490" max="10490" width="23.42578125" style="63" customWidth="1"/>
    <col min="10491" max="10505" width="0" style="63" hidden="1" customWidth="1"/>
    <col min="10506" max="10732" width="9.140625" style="63"/>
    <col min="10733" max="10733" width="0" style="63" hidden="1" customWidth="1"/>
    <col min="10734" max="10734" width="7.28515625" style="63" bestFit="1" customWidth="1"/>
    <col min="10735" max="10735" width="16.5703125" style="63" customWidth="1"/>
    <col min="10736" max="10736" width="38.5703125" style="63" customWidth="1"/>
    <col min="10737" max="10739" width="0" style="63" hidden="1" customWidth="1"/>
    <col min="10740" max="10740" width="22" style="63" customWidth="1"/>
    <col min="10741" max="10741" width="21.5703125" style="63" customWidth="1"/>
    <col min="10742" max="10742" width="0" style="63" hidden="1" customWidth="1"/>
    <col min="10743" max="10743" width="20.85546875" style="63" customWidth="1"/>
    <col min="10744" max="10744" width="22.5703125" style="63" customWidth="1"/>
    <col min="10745" max="10745" width="22.42578125" style="63" customWidth="1"/>
    <col min="10746" max="10746" width="23.42578125" style="63" customWidth="1"/>
    <col min="10747" max="10761" width="0" style="63" hidden="1" customWidth="1"/>
    <col min="10762" max="10988" width="9.140625" style="63"/>
    <col min="10989" max="10989" width="0" style="63" hidden="1" customWidth="1"/>
    <col min="10990" max="10990" width="7.28515625" style="63" bestFit="1" customWidth="1"/>
    <col min="10991" max="10991" width="16.5703125" style="63" customWidth="1"/>
    <col min="10992" max="10992" width="38.5703125" style="63" customWidth="1"/>
    <col min="10993" max="10995" width="0" style="63" hidden="1" customWidth="1"/>
    <col min="10996" max="10996" width="22" style="63" customWidth="1"/>
    <col min="10997" max="10997" width="21.5703125" style="63" customWidth="1"/>
    <col min="10998" max="10998" width="0" style="63" hidden="1" customWidth="1"/>
    <col min="10999" max="10999" width="20.85546875" style="63" customWidth="1"/>
    <col min="11000" max="11000" width="22.5703125" style="63" customWidth="1"/>
    <col min="11001" max="11001" width="22.42578125" style="63" customWidth="1"/>
    <col min="11002" max="11002" width="23.42578125" style="63" customWidth="1"/>
    <col min="11003" max="11017" width="0" style="63" hidden="1" customWidth="1"/>
    <col min="11018" max="11244" width="9.140625" style="63"/>
    <col min="11245" max="11245" width="0" style="63" hidden="1" customWidth="1"/>
    <col min="11246" max="11246" width="7.28515625" style="63" bestFit="1" customWidth="1"/>
    <col min="11247" max="11247" width="16.5703125" style="63" customWidth="1"/>
    <col min="11248" max="11248" width="38.5703125" style="63" customWidth="1"/>
    <col min="11249" max="11251" width="0" style="63" hidden="1" customWidth="1"/>
    <col min="11252" max="11252" width="22" style="63" customWidth="1"/>
    <col min="11253" max="11253" width="21.5703125" style="63" customWidth="1"/>
    <col min="11254" max="11254" width="0" style="63" hidden="1" customWidth="1"/>
    <col min="11255" max="11255" width="20.85546875" style="63" customWidth="1"/>
    <col min="11256" max="11256" width="22.5703125" style="63" customWidth="1"/>
    <col min="11257" max="11257" width="22.42578125" style="63" customWidth="1"/>
    <col min="11258" max="11258" width="23.42578125" style="63" customWidth="1"/>
    <col min="11259" max="11273" width="0" style="63" hidden="1" customWidth="1"/>
    <col min="11274" max="11500" width="9.140625" style="63"/>
    <col min="11501" max="11501" width="0" style="63" hidden="1" customWidth="1"/>
    <col min="11502" max="11502" width="7.28515625" style="63" bestFit="1" customWidth="1"/>
    <col min="11503" max="11503" width="16.5703125" style="63" customWidth="1"/>
    <col min="11504" max="11504" width="38.5703125" style="63" customWidth="1"/>
    <col min="11505" max="11507" width="0" style="63" hidden="1" customWidth="1"/>
    <col min="11508" max="11508" width="22" style="63" customWidth="1"/>
    <col min="11509" max="11509" width="21.5703125" style="63" customWidth="1"/>
    <col min="11510" max="11510" width="0" style="63" hidden="1" customWidth="1"/>
    <col min="11511" max="11511" width="20.85546875" style="63" customWidth="1"/>
    <col min="11512" max="11512" width="22.5703125" style="63" customWidth="1"/>
    <col min="11513" max="11513" width="22.42578125" style="63" customWidth="1"/>
    <col min="11514" max="11514" width="23.42578125" style="63" customWidth="1"/>
    <col min="11515" max="11529" width="0" style="63" hidden="1" customWidth="1"/>
    <col min="11530" max="11756" width="9.140625" style="63"/>
    <col min="11757" max="11757" width="0" style="63" hidden="1" customWidth="1"/>
    <col min="11758" max="11758" width="7.28515625" style="63" bestFit="1" customWidth="1"/>
    <col min="11759" max="11759" width="16.5703125" style="63" customWidth="1"/>
    <col min="11760" max="11760" width="38.5703125" style="63" customWidth="1"/>
    <col min="11761" max="11763" width="0" style="63" hidden="1" customWidth="1"/>
    <col min="11764" max="11764" width="22" style="63" customWidth="1"/>
    <col min="11765" max="11765" width="21.5703125" style="63" customWidth="1"/>
    <col min="11766" max="11766" width="0" style="63" hidden="1" customWidth="1"/>
    <col min="11767" max="11767" width="20.85546875" style="63" customWidth="1"/>
    <col min="11768" max="11768" width="22.5703125" style="63" customWidth="1"/>
    <col min="11769" max="11769" width="22.42578125" style="63" customWidth="1"/>
    <col min="11770" max="11770" width="23.42578125" style="63" customWidth="1"/>
    <col min="11771" max="11785" width="0" style="63" hidden="1" customWidth="1"/>
    <col min="11786" max="12012" width="9.140625" style="63"/>
    <col min="12013" max="12013" width="0" style="63" hidden="1" customWidth="1"/>
    <col min="12014" max="12014" width="7.28515625" style="63" bestFit="1" customWidth="1"/>
    <col min="12015" max="12015" width="16.5703125" style="63" customWidth="1"/>
    <col min="12016" max="12016" width="38.5703125" style="63" customWidth="1"/>
    <col min="12017" max="12019" width="0" style="63" hidden="1" customWidth="1"/>
    <col min="12020" max="12020" width="22" style="63" customWidth="1"/>
    <col min="12021" max="12021" width="21.5703125" style="63" customWidth="1"/>
    <col min="12022" max="12022" width="0" style="63" hidden="1" customWidth="1"/>
    <col min="12023" max="12023" width="20.85546875" style="63" customWidth="1"/>
    <col min="12024" max="12024" width="22.5703125" style="63" customWidth="1"/>
    <col min="12025" max="12025" width="22.42578125" style="63" customWidth="1"/>
    <col min="12026" max="12026" width="23.42578125" style="63" customWidth="1"/>
    <col min="12027" max="12041" width="0" style="63" hidden="1" customWidth="1"/>
    <col min="12042" max="12268" width="9.140625" style="63"/>
    <col min="12269" max="12269" width="0" style="63" hidden="1" customWidth="1"/>
    <col min="12270" max="12270" width="7.28515625" style="63" bestFit="1" customWidth="1"/>
    <col min="12271" max="12271" width="16.5703125" style="63" customWidth="1"/>
    <col min="12272" max="12272" width="38.5703125" style="63" customWidth="1"/>
    <col min="12273" max="12275" width="0" style="63" hidden="1" customWidth="1"/>
    <col min="12276" max="12276" width="22" style="63" customWidth="1"/>
    <col min="12277" max="12277" width="21.5703125" style="63" customWidth="1"/>
    <col min="12278" max="12278" width="0" style="63" hidden="1" customWidth="1"/>
    <col min="12279" max="12279" width="20.85546875" style="63" customWidth="1"/>
    <col min="12280" max="12280" width="22.5703125" style="63" customWidth="1"/>
    <col min="12281" max="12281" width="22.42578125" style="63" customWidth="1"/>
    <col min="12282" max="12282" width="23.42578125" style="63" customWidth="1"/>
    <col min="12283" max="12297" width="0" style="63" hidden="1" customWidth="1"/>
    <col min="12298" max="12524" width="9.140625" style="63"/>
    <col min="12525" max="12525" width="0" style="63" hidden="1" customWidth="1"/>
    <col min="12526" max="12526" width="7.28515625" style="63" bestFit="1" customWidth="1"/>
    <col min="12527" max="12527" width="16.5703125" style="63" customWidth="1"/>
    <col min="12528" max="12528" width="38.5703125" style="63" customWidth="1"/>
    <col min="12529" max="12531" width="0" style="63" hidden="1" customWidth="1"/>
    <col min="12532" max="12532" width="22" style="63" customWidth="1"/>
    <col min="12533" max="12533" width="21.5703125" style="63" customWidth="1"/>
    <col min="12534" max="12534" width="0" style="63" hidden="1" customWidth="1"/>
    <col min="12535" max="12535" width="20.85546875" style="63" customWidth="1"/>
    <col min="12536" max="12536" width="22.5703125" style="63" customWidth="1"/>
    <col min="12537" max="12537" width="22.42578125" style="63" customWidth="1"/>
    <col min="12538" max="12538" width="23.42578125" style="63" customWidth="1"/>
    <col min="12539" max="12553" width="0" style="63" hidden="1" customWidth="1"/>
    <col min="12554" max="12780" width="9.140625" style="63"/>
    <col min="12781" max="12781" width="0" style="63" hidden="1" customWidth="1"/>
    <col min="12782" max="12782" width="7.28515625" style="63" bestFit="1" customWidth="1"/>
    <col min="12783" max="12783" width="16.5703125" style="63" customWidth="1"/>
    <col min="12784" max="12784" width="38.5703125" style="63" customWidth="1"/>
    <col min="12785" max="12787" width="0" style="63" hidden="1" customWidth="1"/>
    <col min="12788" max="12788" width="22" style="63" customWidth="1"/>
    <col min="12789" max="12789" width="21.5703125" style="63" customWidth="1"/>
    <col min="12790" max="12790" width="0" style="63" hidden="1" customWidth="1"/>
    <col min="12791" max="12791" width="20.85546875" style="63" customWidth="1"/>
    <col min="12792" max="12792" width="22.5703125" style="63" customWidth="1"/>
    <col min="12793" max="12793" width="22.42578125" style="63" customWidth="1"/>
    <col min="12794" max="12794" width="23.42578125" style="63" customWidth="1"/>
    <col min="12795" max="12809" width="0" style="63" hidden="1" customWidth="1"/>
    <col min="12810" max="13036" width="9.140625" style="63"/>
    <col min="13037" max="13037" width="0" style="63" hidden="1" customWidth="1"/>
    <col min="13038" max="13038" width="7.28515625" style="63" bestFit="1" customWidth="1"/>
    <col min="13039" max="13039" width="16.5703125" style="63" customWidth="1"/>
    <col min="13040" max="13040" width="38.5703125" style="63" customWidth="1"/>
    <col min="13041" max="13043" width="0" style="63" hidden="1" customWidth="1"/>
    <col min="13044" max="13044" width="22" style="63" customWidth="1"/>
    <col min="13045" max="13045" width="21.5703125" style="63" customWidth="1"/>
    <col min="13046" max="13046" width="0" style="63" hidden="1" customWidth="1"/>
    <col min="13047" max="13047" width="20.85546875" style="63" customWidth="1"/>
    <col min="13048" max="13048" width="22.5703125" style="63" customWidth="1"/>
    <col min="13049" max="13049" width="22.42578125" style="63" customWidth="1"/>
    <col min="13050" max="13050" width="23.42578125" style="63" customWidth="1"/>
    <col min="13051" max="13065" width="0" style="63" hidden="1" customWidth="1"/>
    <col min="13066" max="13292" width="9.140625" style="63"/>
    <col min="13293" max="13293" width="0" style="63" hidden="1" customWidth="1"/>
    <col min="13294" max="13294" width="7.28515625" style="63" bestFit="1" customWidth="1"/>
    <col min="13295" max="13295" width="16.5703125" style="63" customWidth="1"/>
    <col min="13296" max="13296" width="38.5703125" style="63" customWidth="1"/>
    <col min="13297" max="13299" width="0" style="63" hidden="1" customWidth="1"/>
    <col min="13300" max="13300" width="22" style="63" customWidth="1"/>
    <col min="13301" max="13301" width="21.5703125" style="63" customWidth="1"/>
    <col min="13302" max="13302" width="0" style="63" hidden="1" customWidth="1"/>
    <col min="13303" max="13303" width="20.85546875" style="63" customWidth="1"/>
    <col min="13304" max="13304" width="22.5703125" style="63" customWidth="1"/>
    <col min="13305" max="13305" width="22.42578125" style="63" customWidth="1"/>
    <col min="13306" max="13306" width="23.42578125" style="63" customWidth="1"/>
    <col min="13307" max="13321" width="0" style="63" hidden="1" customWidth="1"/>
    <col min="13322" max="13548" width="9.140625" style="63"/>
    <col min="13549" max="13549" width="0" style="63" hidden="1" customWidth="1"/>
    <col min="13550" max="13550" width="7.28515625" style="63" bestFit="1" customWidth="1"/>
    <col min="13551" max="13551" width="16.5703125" style="63" customWidth="1"/>
    <col min="13552" max="13552" width="38.5703125" style="63" customWidth="1"/>
    <col min="13553" max="13555" width="0" style="63" hidden="1" customWidth="1"/>
    <col min="13556" max="13556" width="22" style="63" customWidth="1"/>
    <col min="13557" max="13557" width="21.5703125" style="63" customWidth="1"/>
    <col min="13558" max="13558" width="0" style="63" hidden="1" customWidth="1"/>
    <col min="13559" max="13559" width="20.85546875" style="63" customWidth="1"/>
    <col min="13560" max="13560" width="22.5703125" style="63" customWidth="1"/>
    <col min="13561" max="13561" width="22.42578125" style="63" customWidth="1"/>
    <col min="13562" max="13562" width="23.42578125" style="63" customWidth="1"/>
    <col min="13563" max="13577" width="0" style="63" hidden="1" customWidth="1"/>
    <col min="13578" max="13804" width="9.140625" style="63"/>
    <col min="13805" max="13805" width="0" style="63" hidden="1" customWidth="1"/>
    <col min="13806" max="13806" width="7.28515625" style="63" bestFit="1" customWidth="1"/>
    <col min="13807" max="13807" width="16.5703125" style="63" customWidth="1"/>
    <col min="13808" max="13808" width="38.5703125" style="63" customWidth="1"/>
    <col min="13809" max="13811" width="0" style="63" hidden="1" customWidth="1"/>
    <col min="13812" max="13812" width="22" style="63" customWidth="1"/>
    <col min="13813" max="13813" width="21.5703125" style="63" customWidth="1"/>
    <col min="13814" max="13814" width="0" style="63" hidden="1" customWidth="1"/>
    <col min="13815" max="13815" width="20.85546875" style="63" customWidth="1"/>
    <col min="13816" max="13816" width="22.5703125" style="63" customWidth="1"/>
    <col min="13817" max="13817" width="22.42578125" style="63" customWidth="1"/>
    <col min="13818" max="13818" width="23.42578125" style="63" customWidth="1"/>
    <col min="13819" max="13833" width="0" style="63" hidden="1" customWidth="1"/>
    <col min="13834" max="14060" width="9.140625" style="63"/>
    <col min="14061" max="14061" width="0" style="63" hidden="1" customWidth="1"/>
    <col min="14062" max="14062" width="7.28515625" style="63" bestFit="1" customWidth="1"/>
    <col min="14063" max="14063" width="16.5703125" style="63" customWidth="1"/>
    <col min="14064" max="14064" width="38.5703125" style="63" customWidth="1"/>
    <col min="14065" max="14067" width="0" style="63" hidden="1" customWidth="1"/>
    <col min="14068" max="14068" width="22" style="63" customWidth="1"/>
    <col min="14069" max="14069" width="21.5703125" style="63" customWidth="1"/>
    <col min="14070" max="14070" width="0" style="63" hidden="1" customWidth="1"/>
    <col min="14071" max="14071" width="20.85546875" style="63" customWidth="1"/>
    <col min="14072" max="14072" width="22.5703125" style="63" customWidth="1"/>
    <col min="14073" max="14073" width="22.42578125" style="63" customWidth="1"/>
    <col min="14074" max="14074" width="23.42578125" style="63" customWidth="1"/>
    <col min="14075" max="14089" width="0" style="63" hidden="1" customWidth="1"/>
    <col min="14090" max="14316" width="9.140625" style="63"/>
    <col min="14317" max="14317" width="0" style="63" hidden="1" customWidth="1"/>
    <col min="14318" max="14318" width="7.28515625" style="63" bestFit="1" customWidth="1"/>
    <col min="14319" max="14319" width="16.5703125" style="63" customWidth="1"/>
    <col min="14320" max="14320" width="38.5703125" style="63" customWidth="1"/>
    <col min="14321" max="14323" width="0" style="63" hidden="1" customWidth="1"/>
    <col min="14324" max="14324" width="22" style="63" customWidth="1"/>
    <col min="14325" max="14325" width="21.5703125" style="63" customWidth="1"/>
    <col min="14326" max="14326" width="0" style="63" hidden="1" customWidth="1"/>
    <col min="14327" max="14327" width="20.85546875" style="63" customWidth="1"/>
    <col min="14328" max="14328" width="22.5703125" style="63" customWidth="1"/>
    <col min="14329" max="14329" width="22.42578125" style="63" customWidth="1"/>
    <col min="14330" max="14330" width="23.42578125" style="63" customWidth="1"/>
    <col min="14331" max="14345" width="0" style="63" hidden="1" customWidth="1"/>
    <col min="14346" max="14572" width="9.140625" style="63"/>
    <col min="14573" max="14573" width="0" style="63" hidden="1" customWidth="1"/>
    <col min="14574" max="14574" width="7.28515625" style="63" bestFit="1" customWidth="1"/>
    <col min="14575" max="14575" width="16.5703125" style="63" customWidth="1"/>
    <col min="14576" max="14576" width="38.5703125" style="63" customWidth="1"/>
    <col min="14577" max="14579" width="0" style="63" hidden="1" customWidth="1"/>
    <col min="14580" max="14580" width="22" style="63" customWidth="1"/>
    <col min="14581" max="14581" width="21.5703125" style="63" customWidth="1"/>
    <col min="14582" max="14582" width="0" style="63" hidden="1" customWidth="1"/>
    <col min="14583" max="14583" width="20.85546875" style="63" customWidth="1"/>
    <col min="14584" max="14584" width="22.5703125" style="63" customWidth="1"/>
    <col min="14585" max="14585" width="22.42578125" style="63" customWidth="1"/>
    <col min="14586" max="14586" width="23.42578125" style="63" customWidth="1"/>
    <col min="14587" max="14601" width="0" style="63" hidden="1" customWidth="1"/>
    <col min="14602" max="14828" width="9.140625" style="63"/>
    <col min="14829" max="14829" width="0" style="63" hidden="1" customWidth="1"/>
    <col min="14830" max="14830" width="7.28515625" style="63" bestFit="1" customWidth="1"/>
    <col min="14831" max="14831" width="16.5703125" style="63" customWidth="1"/>
    <col min="14832" max="14832" width="38.5703125" style="63" customWidth="1"/>
    <col min="14833" max="14835" width="0" style="63" hidden="1" customWidth="1"/>
    <col min="14836" max="14836" width="22" style="63" customWidth="1"/>
    <col min="14837" max="14837" width="21.5703125" style="63" customWidth="1"/>
    <col min="14838" max="14838" width="0" style="63" hidden="1" customWidth="1"/>
    <col min="14839" max="14839" width="20.85546875" style="63" customWidth="1"/>
    <col min="14840" max="14840" width="22.5703125" style="63" customWidth="1"/>
    <col min="14841" max="14841" width="22.42578125" style="63" customWidth="1"/>
    <col min="14842" max="14842" width="23.42578125" style="63" customWidth="1"/>
    <col min="14843" max="14857" width="0" style="63" hidden="1" customWidth="1"/>
    <col min="14858" max="15084" width="9.140625" style="63"/>
    <col min="15085" max="15085" width="0" style="63" hidden="1" customWidth="1"/>
    <col min="15086" max="15086" width="7.28515625" style="63" bestFit="1" customWidth="1"/>
    <col min="15087" max="15087" width="16.5703125" style="63" customWidth="1"/>
    <col min="15088" max="15088" width="38.5703125" style="63" customWidth="1"/>
    <col min="15089" max="15091" width="0" style="63" hidden="1" customWidth="1"/>
    <col min="15092" max="15092" width="22" style="63" customWidth="1"/>
    <col min="15093" max="15093" width="21.5703125" style="63" customWidth="1"/>
    <col min="15094" max="15094" width="0" style="63" hidden="1" customWidth="1"/>
    <col min="15095" max="15095" width="20.85546875" style="63" customWidth="1"/>
    <col min="15096" max="15096" width="22.5703125" style="63" customWidth="1"/>
    <col min="15097" max="15097" width="22.42578125" style="63" customWidth="1"/>
    <col min="15098" max="15098" width="23.42578125" style="63" customWidth="1"/>
    <col min="15099" max="15113" width="0" style="63" hidden="1" customWidth="1"/>
    <col min="15114" max="15340" width="9.140625" style="63"/>
    <col min="15341" max="15341" width="0" style="63" hidden="1" customWidth="1"/>
    <col min="15342" max="15342" width="7.28515625" style="63" bestFit="1" customWidth="1"/>
    <col min="15343" max="15343" width="16.5703125" style="63" customWidth="1"/>
    <col min="15344" max="15344" width="38.5703125" style="63" customWidth="1"/>
    <col min="15345" max="15347" width="0" style="63" hidden="1" customWidth="1"/>
    <col min="15348" max="15348" width="22" style="63" customWidth="1"/>
    <col min="15349" max="15349" width="21.5703125" style="63" customWidth="1"/>
    <col min="15350" max="15350" width="0" style="63" hidden="1" customWidth="1"/>
    <col min="15351" max="15351" width="20.85546875" style="63" customWidth="1"/>
    <col min="15352" max="15352" width="22.5703125" style="63" customWidth="1"/>
    <col min="15353" max="15353" width="22.42578125" style="63" customWidth="1"/>
    <col min="15354" max="15354" width="23.42578125" style="63" customWidth="1"/>
    <col min="15355" max="15369" width="0" style="63" hidden="1" customWidth="1"/>
    <col min="15370" max="15596" width="9.140625" style="63"/>
    <col min="15597" max="15597" width="0" style="63" hidden="1" customWidth="1"/>
    <col min="15598" max="15598" width="7.28515625" style="63" bestFit="1" customWidth="1"/>
    <col min="15599" max="15599" width="16.5703125" style="63" customWidth="1"/>
    <col min="15600" max="15600" width="38.5703125" style="63" customWidth="1"/>
    <col min="15601" max="15603" width="0" style="63" hidden="1" customWidth="1"/>
    <col min="15604" max="15604" width="22" style="63" customWidth="1"/>
    <col min="15605" max="15605" width="21.5703125" style="63" customWidth="1"/>
    <col min="15606" max="15606" width="0" style="63" hidden="1" customWidth="1"/>
    <col min="15607" max="15607" width="20.85546875" style="63" customWidth="1"/>
    <col min="15608" max="15608" width="22.5703125" style="63" customWidth="1"/>
    <col min="15609" max="15609" width="22.42578125" style="63" customWidth="1"/>
    <col min="15610" max="15610" width="23.42578125" style="63" customWidth="1"/>
    <col min="15611" max="15625" width="0" style="63" hidden="1" customWidth="1"/>
    <col min="15626" max="15852" width="9.140625" style="63"/>
    <col min="15853" max="15853" width="0" style="63" hidden="1" customWidth="1"/>
    <col min="15854" max="15854" width="7.28515625" style="63" bestFit="1" customWidth="1"/>
    <col min="15855" max="15855" width="16.5703125" style="63" customWidth="1"/>
    <col min="15856" max="15856" width="38.5703125" style="63" customWidth="1"/>
    <col min="15857" max="15859" width="0" style="63" hidden="1" customWidth="1"/>
    <col min="15860" max="15860" width="22" style="63" customWidth="1"/>
    <col min="15861" max="15861" width="21.5703125" style="63" customWidth="1"/>
    <col min="15862" max="15862" width="0" style="63" hidden="1" customWidth="1"/>
    <col min="15863" max="15863" width="20.85546875" style="63" customWidth="1"/>
    <col min="15864" max="15864" width="22.5703125" style="63" customWidth="1"/>
    <col min="15865" max="15865" width="22.42578125" style="63" customWidth="1"/>
    <col min="15866" max="15866" width="23.42578125" style="63" customWidth="1"/>
    <col min="15867" max="15881" width="0" style="63" hidden="1" customWidth="1"/>
    <col min="15882" max="16108" width="9.140625" style="63"/>
    <col min="16109" max="16109" width="0" style="63" hidden="1" customWidth="1"/>
    <col min="16110" max="16110" width="7.28515625" style="63" bestFit="1" customWidth="1"/>
    <col min="16111" max="16111" width="16.5703125" style="63" customWidth="1"/>
    <col min="16112" max="16112" width="38.5703125" style="63" customWidth="1"/>
    <col min="16113" max="16115" width="0" style="63" hidden="1" customWidth="1"/>
    <col min="16116" max="16116" width="22" style="63" customWidth="1"/>
    <col min="16117" max="16117" width="21.5703125" style="63" customWidth="1"/>
    <col min="16118" max="16118" width="0" style="63" hidden="1" customWidth="1"/>
    <col min="16119" max="16119" width="20.85546875" style="63" customWidth="1"/>
    <col min="16120" max="16120" width="22.5703125" style="63" customWidth="1"/>
    <col min="16121" max="16121" width="22.42578125" style="63" customWidth="1"/>
    <col min="16122" max="16122" width="23.42578125" style="63" customWidth="1"/>
    <col min="16123" max="16137" width="0" style="63" hidden="1" customWidth="1"/>
    <col min="16138" max="16384" width="9.140625" style="63"/>
  </cols>
  <sheetData>
    <row r="1" spans="1:17" ht="24" customHeight="1" x14ac:dyDescent="0.2">
      <c r="A1" s="62" t="s">
        <v>73</v>
      </c>
      <c r="B1" s="62"/>
      <c r="C1" s="62"/>
      <c r="D1" s="136" t="s">
        <v>74</v>
      </c>
      <c r="E1" s="136"/>
      <c r="F1" s="136"/>
      <c r="G1" s="62"/>
      <c r="H1" s="62"/>
      <c r="I1" s="62"/>
      <c r="J1" s="62"/>
    </row>
    <row r="2" spans="1:17" ht="24" customHeight="1" x14ac:dyDescent="0.2">
      <c r="A2" s="64"/>
      <c r="B2" s="64"/>
      <c r="C2" s="64"/>
      <c r="D2" s="136" t="s">
        <v>75</v>
      </c>
      <c r="E2" s="136"/>
      <c r="F2" s="136"/>
      <c r="G2" s="64"/>
      <c r="H2" s="64"/>
      <c r="I2" s="64"/>
      <c r="J2" s="64"/>
    </row>
    <row r="3" spans="1:17" ht="24" customHeight="1" x14ac:dyDescent="0.2">
      <c r="A3" s="64"/>
      <c r="B3" s="64"/>
      <c r="C3" s="64"/>
      <c r="D3" s="136" t="s">
        <v>76</v>
      </c>
      <c r="E3" s="136"/>
      <c r="F3" s="136"/>
      <c r="G3" s="64"/>
      <c r="H3" s="64"/>
      <c r="I3" s="64"/>
      <c r="J3" s="64"/>
    </row>
    <row r="4" spans="1:17" ht="26.25" customHeight="1" thickBot="1" x14ac:dyDescent="0.25">
      <c r="A4" s="65" t="s">
        <v>77</v>
      </c>
      <c r="B4" s="65"/>
      <c r="C4" s="65"/>
      <c r="D4" s="137" t="s">
        <v>152</v>
      </c>
      <c r="E4" s="137"/>
      <c r="F4" s="137"/>
      <c r="G4" s="128" t="s">
        <v>121</v>
      </c>
      <c r="H4" s="128"/>
      <c r="I4" s="65"/>
      <c r="J4" s="65"/>
    </row>
    <row r="5" spans="1:17" s="67" customFormat="1" ht="43.5" customHeight="1" thickTop="1" thickBot="1" x14ac:dyDescent="0.3">
      <c r="A5" s="129" t="s">
        <v>98</v>
      </c>
      <c r="B5" s="129"/>
      <c r="C5" s="129"/>
      <c r="D5" s="79" t="s">
        <v>88</v>
      </c>
      <c r="E5" s="79" t="s">
        <v>78</v>
      </c>
      <c r="F5" s="80" t="s">
        <v>7</v>
      </c>
      <c r="G5" s="79" t="s">
        <v>79</v>
      </c>
      <c r="H5" s="79" t="s">
        <v>9</v>
      </c>
      <c r="I5" s="66" t="s">
        <v>80</v>
      </c>
      <c r="J5" s="66" t="s">
        <v>81</v>
      </c>
    </row>
    <row r="6" spans="1:17" ht="42.75" customHeight="1" thickTop="1" thickBot="1" x14ac:dyDescent="0.25">
      <c r="A6" s="129"/>
      <c r="B6" s="129"/>
      <c r="C6" s="129"/>
      <c r="D6" s="81">
        <f>Projects!N5</f>
        <v>8139.1090000000013</v>
      </c>
      <c r="E6" s="81">
        <f>Projects!O5</f>
        <v>2238.3549999999996</v>
      </c>
      <c r="F6" s="82">
        <f>E6/D6</f>
        <v>0.27501228942873224</v>
      </c>
      <c r="G6" s="81">
        <f>Projects!Q5</f>
        <v>514.04499999999996</v>
      </c>
      <c r="H6" s="82">
        <f>G6/D6</f>
        <v>6.3157404575857126E-2</v>
      </c>
      <c r="I6" s="68" t="e">
        <f>'[2]Change Management'!M9+'[2]Economic Reg'!#REF!+'[2]Agricultural Prod &amp; pr'!O18+'[2]Natural Resorce Mangmnt'!N19</f>
        <v>#REF!</v>
      </c>
      <c r="J6" s="69" t="e">
        <f>I6/D6</f>
        <v>#REF!</v>
      </c>
      <c r="L6" s="70"/>
    </row>
    <row r="7" spans="1:17" ht="21" thickTop="1" x14ac:dyDescent="0.2">
      <c r="A7" s="83"/>
      <c r="B7" s="84"/>
      <c r="C7" s="84"/>
      <c r="D7" s="85"/>
      <c r="E7" s="83"/>
      <c r="F7" s="83"/>
      <c r="G7" s="83"/>
      <c r="H7" s="83"/>
      <c r="L7" s="70"/>
      <c r="M7" s="72"/>
    </row>
    <row r="8" spans="1:17" ht="15" x14ac:dyDescent="0.25">
      <c r="A8" s="83"/>
      <c r="B8" s="84"/>
      <c r="C8" s="84"/>
      <c r="D8" s="86"/>
      <c r="E8" s="83"/>
      <c r="F8" s="83"/>
      <c r="G8" s="83"/>
      <c r="H8" s="83"/>
      <c r="K8" s="74"/>
    </row>
    <row r="9" spans="1:17" ht="15" x14ac:dyDescent="0.25">
      <c r="A9" s="83"/>
      <c r="B9" s="84"/>
      <c r="C9" s="84"/>
      <c r="D9" s="86"/>
      <c r="E9" s="83"/>
      <c r="F9" s="83"/>
      <c r="G9" s="87"/>
      <c r="H9" s="87"/>
    </row>
    <row r="10" spans="1:17" x14ac:dyDescent="0.2">
      <c r="A10" s="83"/>
      <c r="B10" s="84"/>
      <c r="C10" s="84"/>
      <c r="D10" s="83"/>
      <c r="E10" s="83"/>
      <c r="F10" s="83"/>
      <c r="G10" s="83"/>
      <c r="H10" s="83"/>
      <c r="L10" s="70"/>
    </row>
    <row r="11" spans="1:17" ht="15" x14ac:dyDescent="0.25">
      <c r="A11" s="83"/>
      <c r="B11" s="84"/>
      <c r="C11" s="84"/>
      <c r="D11" s="83"/>
      <c r="E11" s="83"/>
      <c r="F11" s="83"/>
      <c r="G11" s="83"/>
      <c r="H11" s="83"/>
      <c r="L11" s="74"/>
      <c r="Q11" s="70"/>
    </row>
    <row r="12" spans="1:17" x14ac:dyDescent="0.2">
      <c r="A12" s="83"/>
      <c r="B12" s="84"/>
      <c r="C12" s="84"/>
      <c r="D12" s="83"/>
      <c r="E12" s="83"/>
      <c r="F12" s="83"/>
      <c r="G12" s="83"/>
      <c r="H12" s="83"/>
    </row>
    <row r="13" spans="1:17" x14ac:dyDescent="0.2">
      <c r="A13" s="83"/>
      <c r="B13" s="84"/>
      <c r="C13" s="84"/>
      <c r="D13" s="83"/>
      <c r="E13" s="83"/>
      <c r="F13" s="83"/>
      <c r="G13" s="83"/>
      <c r="H13" s="83"/>
    </row>
    <row r="14" spans="1:17" ht="15" x14ac:dyDescent="0.25">
      <c r="A14" s="83"/>
      <c r="B14" s="84"/>
      <c r="C14" s="84"/>
      <c r="D14" s="83"/>
      <c r="E14" s="83"/>
      <c r="F14" s="83"/>
      <c r="G14" s="83"/>
      <c r="H14" s="83"/>
      <c r="M14" s="74"/>
    </row>
    <row r="15" spans="1:17" x14ac:dyDescent="0.2">
      <c r="A15" s="83"/>
      <c r="B15" s="84"/>
      <c r="C15" s="84"/>
      <c r="D15" s="83"/>
      <c r="E15" s="83"/>
      <c r="F15" s="83"/>
      <c r="G15" s="83"/>
      <c r="H15" s="83"/>
    </row>
    <row r="16" spans="1:17" x14ac:dyDescent="0.2">
      <c r="A16" s="83"/>
      <c r="B16" s="84"/>
      <c r="C16" s="84"/>
      <c r="D16" s="83"/>
      <c r="E16" s="83"/>
      <c r="F16" s="83"/>
      <c r="G16" s="83"/>
      <c r="H16" s="83"/>
    </row>
    <row r="17" spans="1:13" ht="15" x14ac:dyDescent="0.25">
      <c r="A17" s="83"/>
      <c r="B17" s="84"/>
      <c r="C17" s="84"/>
      <c r="D17" s="83"/>
      <c r="E17" s="83"/>
      <c r="F17" s="83"/>
      <c r="G17" s="83"/>
      <c r="H17" s="83"/>
      <c r="M17" s="74"/>
    </row>
    <row r="18" spans="1:13" x14ac:dyDescent="0.2">
      <c r="A18" s="83"/>
      <c r="B18" s="84"/>
      <c r="C18" s="84"/>
      <c r="D18" s="83"/>
      <c r="E18" s="83"/>
      <c r="F18" s="83"/>
      <c r="G18" s="83"/>
      <c r="H18" s="83"/>
    </row>
    <row r="19" spans="1:13" ht="15" x14ac:dyDescent="0.25">
      <c r="A19" s="83"/>
      <c r="B19" s="84"/>
      <c r="C19" s="84"/>
      <c r="D19" s="83"/>
      <c r="E19" s="83"/>
      <c r="F19" s="83"/>
      <c r="G19" s="83"/>
      <c r="H19" s="83"/>
      <c r="M19" s="74"/>
    </row>
    <row r="20" spans="1:13" ht="15" x14ac:dyDescent="0.25">
      <c r="A20" s="83"/>
      <c r="B20" s="84"/>
      <c r="C20" s="84"/>
      <c r="D20" s="83"/>
      <c r="E20" s="83"/>
      <c r="F20" s="83"/>
      <c r="G20" s="83"/>
      <c r="H20" s="83"/>
      <c r="M20" s="74"/>
    </row>
    <row r="21" spans="1:13" ht="15" x14ac:dyDescent="0.25">
      <c r="A21" s="83"/>
      <c r="B21" s="84"/>
      <c r="C21" s="84"/>
      <c r="D21" s="83"/>
      <c r="E21" s="83"/>
      <c r="F21" s="83"/>
      <c r="G21" s="83"/>
      <c r="H21" s="83"/>
      <c r="M21" s="74"/>
    </row>
    <row r="22" spans="1:13" ht="15" x14ac:dyDescent="0.25">
      <c r="A22" s="83"/>
      <c r="B22" s="84"/>
      <c r="C22" s="84"/>
      <c r="D22" s="83"/>
      <c r="E22" s="83"/>
      <c r="F22" s="83"/>
      <c r="G22" s="83"/>
      <c r="H22" s="83"/>
      <c r="M22" s="74"/>
    </row>
    <row r="23" spans="1:13" ht="15" x14ac:dyDescent="0.25">
      <c r="A23" s="83"/>
      <c r="B23" s="84"/>
      <c r="C23" s="84"/>
      <c r="D23" s="83"/>
      <c r="E23" s="83"/>
      <c r="F23" s="83"/>
      <c r="G23" s="83"/>
      <c r="H23" s="83"/>
      <c r="M23" s="74"/>
    </row>
    <row r="24" spans="1:13" ht="15" x14ac:dyDescent="0.25">
      <c r="A24" s="83"/>
      <c r="B24" s="84"/>
      <c r="C24" s="84"/>
      <c r="D24" s="83"/>
      <c r="E24" s="83"/>
      <c r="F24" s="83"/>
      <c r="G24" s="83"/>
      <c r="H24" s="83"/>
      <c r="M24" s="74"/>
    </row>
    <row r="25" spans="1:13" ht="15" x14ac:dyDescent="0.25">
      <c r="A25" s="83"/>
      <c r="B25" s="84"/>
      <c r="C25" s="84"/>
      <c r="D25" s="83"/>
      <c r="E25" s="83"/>
      <c r="F25" s="83"/>
      <c r="G25" s="83"/>
      <c r="H25" s="83"/>
      <c r="M25" s="74"/>
    </row>
    <row r="26" spans="1:13" ht="15" x14ac:dyDescent="0.25">
      <c r="A26" s="83"/>
      <c r="B26" s="84"/>
      <c r="C26" s="84"/>
      <c r="D26" s="83"/>
      <c r="E26" s="83"/>
      <c r="F26" s="83"/>
      <c r="G26" s="83"/>
      <c r="H26" s="83"/>
      <c r="M26" s="74"/>
    </row>
    <row r="27" spans="1:13" ht="57.75" customHeight="1" thickBot="1" x14ac:dyDescent="0.3">
      <c r="A27" s="86"/>
      <c r="B27" s="88"/>
      <c r="C27" s="88"/>
      <c r="D27" s="86"/>
      <c r="E27" s="86"/>
      <c r="F27" s="86"/>
      <c r="G27" s="83"/>
      <c r="H27" s="83"/>
      <c r="M27" s="74"/>
    </row>
    <row r="28" spans="1:13" ht="26.25" customHeight="1" thickTop="1" thickBot="1" x14ac:dyDescent="0.3">
      <c r="A28" s="130" t="s">
        <v>97</v>
      </c>
      <c r="B28" s="131"/>
      <c r="C28" s="131"/>
      <c r="D28" s="99" t="s">
        <v>70</v>
      </c>
      <c r="E28" s="100" t="s">
        <v>78</v>
      </c>
      <c r="F28" s="101" t="s">
        <v>7</v>
      </c>
      <c r="G28" s="100" t="s">
        <v>82</v>
      </c>
      <c r="H28" s="101" t="s">
        <v>83</v>
      </c>
      <c r="I28" s="70"/>
      <c r="M28" s="74"/>
    </row>
    <row r="29" spans="1:13" s="76" customFormat="1" ht="29.25" customHeight="1" thickBot="1" x14ac:dyDescent="0.3">
      <c r="A29" s="132" t="s">
        <v>84</v>
      </c>
      <c r="B29" s="133"/>
      <c r="C29" s="133"/>
      <c r="D29" s="89">
        <f>Projects!N41</f>
        <v>2223.6099999999997</v>
      </c>
      <c r="E29" s="89">
        <f>Projects!O41</f>
        <v>372.863</v>
      </c>
      <c r="F29" s="90">
        <f>E29/D29</f>
        <v>0.16768363157208327</v>
      </c>
      <c r="G29" s="89">
        <f>Projects!Q41</f>
        <v>113.393</v>
      </c>
      <c r="H29" s="90">
        <f>G29/D29</f>
        <v>5.099500362023917E-2</v>
      </c>
      <c r="I29" s="75"/>
      <c r="J29" s="75"/>
      <c r="M29" s="77"/>
    </row>
    <row r="30" spans="1:13" s="76" customFormat="1" ht="26.25" customHeight="1" thickBot="1" x14ac:dyDescent="0.3">
      <c r="A30" s="132" t="s">
        <v>85</v>
      </c>
      <c r="B30" s="133"/>
      <c r="C30" s="133"/>
      <c r="D30" s="89">
        <f>Projects!N5-'Total &amp; Graph'!D29</f>
        <v>5915.4990000000016</v>
      </c>
      <c r="E30" s="89">
        <f>Projects!O5-'Total &amp; Graph'!E29</f>
        <v>1865.4919999999995</v>
      </c>
      <c r="F30" s="90">
        <f>E30/D30</f>
        <v>0.31535665883807923</v>
      </c>
      <c r="G30" s="89">
        <f>Projects!Q5-'Total &amp; Graph'!G29</f>
        <v>400.65199999999993</v>
      </c>
      <c r="H30" s="90">
        <f>G30/D30</f>
        <v>6.7729197486129197E-2</v>
      </c>
      <c r="I30" s="75"/>
      <c r="J30" s="75"/>
      <c r="M30" s="77"/>
    </row>
    <row r="31" spans="1:13" s="76" customFormat="1" ht="26.25" customHeight="1" thickBot="1" x14ac:dyDescent="0.3">
      <c r="A31" s="134" t="s">
        <v>86</v>
      </c>
      <c r="B31" s="135"/>
      <c r="C31" s="135"/>
      <c r="D31" s="102">
        <f>SUM(D29:D30)</f>
        <v>8139.1090000000013</v>
      </c>
      <c r="E31" s="102">
        <f>SUM(E29:E30)</f>
        <v>2238.3549999999996</v>
      </c>
      <c r="F31" s="103">
        <f>E31/D31</f>
        <v>0.27501228942873224</v>
      </c>
      <c r="G31" s="102">
        <f>SUM(G29:G30)</f>
        <v>514.04499999999996</v>
      </c>
      <c r="H31" s="103">
        <f>G31/D31</f>
        <v>6.3157404575857126E-2</v>
      </c>
      <c r="I31" s="75"/>
      <c r="J31" s="75"/>
      <c r="L31" s="78"/>
    </row>
    <row r="32" spans="1:13" ht="13.5" thickTop="1" x14ac:dyDescent="0.2">
      <c r="L32" s="73"/>
    </row>
    <row r="34" spans="2:4" x14ac:dyDescent="0.2">
      <c r="D34" s="70"/>
    </row>
    <row r="45" spans="2:4" x14ac:dyDescent="0.2">
      <c r="B45" s="63"/>
      <c r="C45" s="63"/>
    </row>
    <row r="46" spans="2:4" ht="20.25" customHeight="1" x14ac:dyDescent="0.2">
      <c r="B46" s="63"/>
      <c r="C46" s="63"/>
    </row>
    <row r="47" spans="2:4" x14ac:dyDescent="0.2">
      <c r="B47" s="63"/>
      <c r="C47" s="63"/>
    </row>
  </sheetData>
  <sheetProtection formatCells="0" formatColumns="0" formatRows="0"/>
  <mergeCells count="10">
    <mergeCell ref="A31:C31"/>
    <mergeCell ref="D1:F1"/>
    <mergeCell ref="D2:F2"/>
    <mergeCell ref="D3:F3"/>
    <mergeCell ref="D4:F4"/>
    <mergeCell ref="G4:H4"/>
    <mergeCell ref="A5:C6"/>
    <mergeCell ref="A28:C28"/>
    <mergeCell ref="A29:C29"/>
    <mergeCell ref="A30:C30"/>
  </mergeCells>
  <printOptions horizontalCentered="1"/>
  <pageMargins left="0" right="0" top="0.18" bottom="0.3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Projects</vt:lpstr>
      <vt:lpstr>Total &amp; Graph</vt:lpstr>
      <vt:lpstr>Projects!Print_Area</vt:lpstr>
      <vt:lpstr>'Total &amp; Graph'!Print_Area</vt:lpstr>
      <vt:lpstr>Projects!Print_Titles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Zrif Babak</dc:creator>
  <cp:lastModifiedBy>Wasefi</cp:lastModifiedBy>
  <cp:lastPrinted>2019-10-20T05:48:42Z</cp:lastPrinted>
  <dcterms:created xsi:type="dcterms:W3CDTF">2016-04-23T16:18:20Z</dcterms:created>
  <dcterms:modified xsi:type="dcterms:W3CDTF">2019-10-20T05:48:58Z</dcterms:modified>
</cp:coreProperties>
</file>