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39" i="1" l="1"/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<sst xmlns="http://schemas.openxmlformats.org/spreadsheetml/2006/main" count="262" uniqueCount="156">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</sst>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40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45" fillId="2" borderId="42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4925.24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2690.9459999999999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73280"/>
        <c:axId val="123475072"/>
      </c:barChart>
      <c:catAx>
        <c:axId val="12347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475072"/>
        <c:crosses val="autoZero"/>
        <c:auto val="1"/>
        <c:lblAlgn val="ctr"/>
        <c:lblOffset val="100"/>
        <c:noMultiLvlLbl val="0"/>
      </c:catAx>
      <c:valAx>
        <c:axId val="12347507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34732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V3" sqref="V3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5.285156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2.28515625" style="21" bestFit="1" customWidth="1"/>
    <col min="17" max="17" width="13.140625" style="21" customWidth="1"/>
    <col min="18" max="18" width="11.1406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3" ht="27" customHeight="1" thickBot="1" x14ac:dyDescent="0.3">
      <c r="A2" s="118" t="s">
        <v>120</v>
      </c>
      <c r="B2" s="118"/>
      <c r="C2" s="117" t="s">
        <v>121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1"/>
      <c r="R2" s="119">
        <v>43562</v>
      </c>
      <c r="S2" s="120"/>
    </row>
    <row r="3" spans="1:23" ht="24" customHeight="1" thickTop="1" thickBot="1" x14ac:dyDescent="0.25">
      <c r="A3" s="114" t="s">
        <v>71</v>
      </c>
      <c r="B3" s="114" t="s">
        <v>99</v>
      </c>
      <c r="C3" s="116" t="s">
        <v>100</v>
      </c>
      <c r="D3" s="116" t="s">
        <v>0</v>
      </c>
      <c r="E3" s="116" t="s">
        <v>1</v>
      </c>
      <c r="F3" s="116" t="s">
        <v>2</v>
      </c>
      <c r="G3" s="116" t="s">
        <v>3</v>
      </c>
      <c r="H3" s="116" t="s">
        <v>4</v>
      </c>
      <c r="I3" s="124" t="s">
        <v>150</v>
      </c>
      <c r="J3" s="124"/>
      <c r="K3" s="125"/>
      <c r="L3" s="129" t="s">
        <v>92</v>
      </c>
      <c r="M3" s="125"/>
      <c r="N3" s="116" t="s">
        <v>70</v>
      </c>
      <c r="O3" s="116" t="s">
        <v>6</v>
      </c>
      <c r="P3" s="116" t="s">
        <v>89</v>
      </c>
      <c r="Q3" s="116" t="s">
        <v>8</v>
      </c>
      <c r="R3" s="116" t="s">
        <v>9</v>
      </c>
      <c r="S3" s="115" t="s">
        <v>5</v>
      </c>
    </row>
    <row r="4" spans="1:23" ht="36.75" customHeight="1" thickTop="1" thickBot="1" x14ac:dyDescent="0.25">
      <c r="A4" s="114"/>
      <c r="B4" s="114"/>
      <c r="C4" s="116"/>
      <c r="D4" s="116"/>
      <c r="E4" s="116"/>
      <c r="F4" s="116"/>
      <c r="G4" s="116"/>
      <c r="H4" s="116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6"/>
      <c r="O4" s="116"/>
      <c r="P4" s="116"/>
      <c r="Q4" s="116"/>
      <c r="R4" s="116"/>
      <c r="S4" s="115"/>
    </row>
    <row r="5" spans="1:23" ht="25.5" customHeight="1" thickTop="1" x14ac:dyDescent="0.2">
      <c r="A5" s="126" t="s">
        <v>72</v>
      </c>
      <c r="B5" s="127"/>
      <c r="C5" s="128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4925.24</v>
      </c>
      <c r="P5" s="93">
        <f>O5/N5</f>
        <v>0.59965113570825801</v>
      </c>
      <c r="Q5" s="92">
        <f>Q39</f>
        <v>2690.9459999999999</v>
      </c>
      <c r="R5" s="93">
        <f>Q5/N5</f>
        <v>0.3276244051111406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55.896999999999998</v>
      </c>
      <c r="P6" s="45">
        <f>O6/N6</f>
        <v>0.86686207003504856</v>
      </c>
      <c r="Q6" s="5">
        <v>16.459</v>
      </c>
      <c r="R6" s="45">
        <f>Q6/N6</f>
        <v>0.25524952699978287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91.867000000000004</v>
      </c>
      <c r="P7" s="45">
        <f>O7/N7</f>
        <v>0.29851177904142973</v>
      </c>
      <c r="Q7" s="5">
        <v>69.087999999999994</v>
      </c>
      <c r="R7" s="45">
        <f>Q7/N7</f>
        <v>0.22449390739236391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55.917999999999999</v>
      </c>
      <c r="P8" s="45">
        <f t="shared" ref="P8:P38" si="2">O8/N8</f>
        <v>0.55918000000000001</v>
      </c>
      <c r="Q8" s="5">
        <v>42.485999999999997</v>
      </c>
      <c r="R8" s="45">
        <f t="shared" ref="R8:R38" si="3">Q8/N8</f>
        <v>0.42485999999999996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21.64</v>
      </c>
      <c r="R9" s="45">
        <f t="shared" si="3"/>
        <v>0.68698412698412703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1438.096</v>
      </c>
      <c r="P10" s="45">
        <f t="shared" si="2"/>
        <v>0.77316989247311829</v>
      </c>
      <c r="Q10" s="5">
        <v>705.89599999999996</v>
      </c>
      <c r="R10" s="45">
        <f t="shared" si="3"/>
        <v>0.37951397849462365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32.981999999999999</v>
      </c>
      <c r="P11" s="45">
        <f t="shared" si="2"/>
        <v>0.54068852459016392</v>
      </c>
      <c r="Q11" s="5">
        <v>30.738</v>
      </c>
      <c r="R11" s="45">
        <f t="shared" si="3"/>
        <v>0.50390163934426224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4.117</v>
      </c>
      <c r="R13" s="45">
        <f>Q13/N13</f>
        <v>0.20275794139374539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99.763999999999996</v>
      </c>
      <c r="P14" s="45">
        <f t="shared" si="2"/>
        <v>0.46094847342352335</v>
      </c>
      <c r="Q14" s="5">
        <v>17.030999999999999</v>
      </c>
      <c r="R14" s="45">
        <f t="shared" si="3"/>
        <v>7.8689842537147919E-2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167.20699999999999</v>
      </c>
      <c r="P15" s="45">
        <f t="shared" si="2"/>
        <v>0.75797838582748545</v>
      </c>
      <c r="Q15" s="5">
        <v>151.50800000000001</v>
      </c>
      <c r="R15" s="45">
        <f t="shared" si="3"/>
        <v>0.68681209088106765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529.178</v>
      </c>
      <c r="P16" s="45">
        <f t="shared" si="2"/>
        <v>0.71126075268817202</v>
      </c>
      <c r="Q16" s="5">
        <v>280.53100000000001</v>
      </c>
      <c r="R16" s="45">
        <f t="shared" si="3"/>
        <v>0.37705779569892472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563.27300000000002</v>
      </c>
      <c r="P17" s="46">
        <f t="shared" si="2"/>
        <v>0.82509081853870048</v>
      </c>
      <c r="Q17" s="14">
        <v>194.42</v>
      </c>
      <c r="R17" s="46">
        <f t="shared" si="3"/>
        <v>0.28478935958282064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26.731000000000002</v>
      </c>
      <c r="P18" s="56">
        <f t="shared" si="2"/>
        <v>0.39481574477512743</v>
      </c>
      <c r="Q18" s="55">
        <v>21.074000000000002</v>
      </c>
      <c r="R18" s="56">
        <f t="shared" si="3"/>
        <v>0.31126209290303525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83.254999999999995</v>
      </c>
      <c r="P19" s="45">
        <f t="shared" si="2"/>
        <v>0.74334821428571429</v>
      </c>
      <c r="Q19" s="5">
        <v>80.102999999999994</v>
      </c>
      <c r="R19" s="45">
        <f>Q19/N19</f>
        <v>0.71520535714285705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116.08499999999999</v>
      </c>
      <c r="P20" s="45">
        <f t="shared" si="2"/>
        <v>0.69098214285714277</v>
      </c>
      <c r="Q20" s="5">
        <v>113.53400000000001</v>
      </c>
      <c r="R20" s="45">
        <f t="shared" si="3"/>
        <v>0.67579761904761904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32.049999999999997</v>
      </c>
      <c r="P21" s="45">
        <f t="shared" si="2"/>
        <v>0.60272684532204979</v>
      </c>
      <c r="Q21" s="5">
        <v>20.777999999999999</v>
      </c>
      <c r="R21" s="45">
        <f t="shared" si="3"/>
        <v>0.39074753173483778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70.75</v>
      </c>
      <c r="P22" s="45">
        <f t="shared" si="2"/>
        <v>0.15215053763440861</v>
      </c>
      <c r="Q22" s="5">
        <v>37.963000000000001</v>
      </c>
      <c r="R22" s="45">
        <f t="shared" si="3"/>
        <v>8.1640860215053762E-2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368.714</v>
      </c>
      <c r="P23" s="45">
        <f t="shared" si="2"/>
        <v>0.70797619047619054</v>
      </c>
      <c r="Q23" s="5">
        <v>91.507999999999996</v>
      </c>
      <c r="R23" s="45">
        <f t="shared" si="3"/>
        <v>0.17570660522273426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1</v>
      </c>
      <c r="P24" s="45">
        <f t="shared" si="2"/>
        <v>1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112">
        <f t="shared" si="1"/>
        <v>46</v>
      </c>
      <c r="O25" s="7">
        <v>40.658000000000001</v>
      </c>
      <c r="P25" s="47">
        <f t="shared" si="2"/>
        <v>0.88386956521739135</v>
      </c>
      <c r="Q25" s="7">
        <v>15.318</v>
      </c>
      <c r="R25" s="47">
        <f t="shared" si="3"/>
        <v>0.33300000000000002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49.347999999999999</v>
      </c>
      <c r="P26" s="47">
        <f t="shared" si="2"/>
        <v>0.54831111111111108</v>
      </c>
      <c r="Q26" s="7">
        <v>15.696999999999999</v>
      </c>
      <c r="R26" s="47">
        <f t="shared" si="3"/>
        <v>0.1744111111111111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597.41300000000001</v>
      </c>
      <c r="P27" s="47">
        <f t="shared" si="2"/>
        <v>0.8921938470728793</v>
      </c>
      <c r="Q27" s="7">
        <v>443.29399999999998</v>
      </c>
      <c r="R27" s="45">
        <f t="shared" si="3"/>
        <v>0.66202807646356032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4.1619999999999999</v>
      </c>
      <c r="R28" s="45">
        <f t="shared" si="3"/>
        <v>1.1891428571428572E-2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214.18899999999999</v>
      </c>
      <c r="P29" s="45">
        <f t="shared" si="2"/>
        <v>0.57233976602874137</v>
      </c>
      <c r="Q29" s="5">
        <v>152.619</v>
      </c>
      <c r="R29" s="45">
        <f t="shared" si="3"/>
        <v>0.40781703426198584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29.382000000000001</v>
      </c>
      <c r="P30" s="45">
        <f t="shared" si="2"/>
        <v>0.4734145398298531</v>
      </c>
      <c r="Q30" s="5">
        <v>21.728000000000002</v>
      </c>
      <c r="R30" s="45">
        <f t="shared" si="3"/>
        <v>0.35009022944057749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66.266999999999996</v>
      </c>
      <c r="P31" s="47">
        <f t="shared" si="2"/>
        <v>0.31088498564431682</v>
      </c>
      <c r="Q31" s="5">
        <v>64.507999999999996</v>
      </c>
      <c r="R31" s="45">
        <f t="shared" si="3"/>
        <v>0.30263281352624366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17.257999999999999</v>
      </c>
      <c r="R32" s="56">
        <f t="shared" si="3"/>
        <v>6.327127679075531E-2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4.9480000000000004</v>
      </c>
      <c r="R35" s="45">
        <f t="shared" si="3"/>
        <v>0.18813688212927757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12.214</v>
      </c>
      <c r="P36" s="45">
        <f t="shared" si="2"/>
        <v>0.24428</v>
      </c>
      <c r="Q36" s="17">
        <v>12.214</v>
      </c>
      <c r="R36" s="45">
        <f t="shared" si="3"/>
        <v>0.24428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3.0329999999999999</v>
      </c>
      <c r="P38" s="45">
        <f t="shared" si="2"/>
        <v>4.0766129032258062E-2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21" t="s">
        <v>69</v>
      </c>
      <c r="B39" s="122"/>
      <c r="C39" s="122"/>
      <c r="D39" s="122"/>
      <c r="E39" s="122"/>
      <c r="F39" s="123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4925.24</v>
      </c>
      <c r="P39" s="97">
        <f>O39/N39</f>
        <v>0.59965113570825801</v>
      </c>
      <c r="Q39" s="96">
        <f>SUM(Q32:Q38)+SUM(Q6:Q31)</f>
        <v>2690.9459999999999</v>
      </c>
      <c r="R39" s="97">
        <f>Q39/N39</f>
        <v>0.3276244051111406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764.77299999999991</v>
      </c>
      <c r="P42" s="9"/>
      <c r="Q42" s="9">
        <f>SUM(Q37,Q36,Q35,Q34,Q33,Q28,Q26,Q25,Q22,Q20,Q19,Q18,Q13,Q11,Q6,Q7,Q8,Q9)</f>
        <v>504.00700000000006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4160.4669999999996</v>
      </c>
      <c r="Q43" s="9">
        <f>SUM(Q31,Q30,Q29,Q27,Q24,Q23,Q21,Q14,Q15,Q16,Q17,Q10,Q12,Q32,Q38)</f>
        <v>2186.9389999999999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D34" sqref="D34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8" t="s">
        <v>74</v>
      </c>
      <c r="E1" s="138"/>
      <c r="F1" s="138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8" t="s">
        <v>75</v>
      </c>
      <c r="E2" s="138"/>
      <c r="F2" s="138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8" t="s">
        <v>76</v>
      </c>
      <c r="E3" s="138"/>
      <c r="F3" s="138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9" t="s">
        <v>151</v>
      </c>
      <c r="E4" s="139"/>
      <c r="F4" s="139"/>
      <c r="G4" s="130" t="s">
        <v>120</v>
      </c>
      <c r="H4" s="130"/>
      <c r="I4" s="65"/>
      <c r="J4" s="65"/>
    </row>
    <row r="5" spans="1:17" s="67" customFormat="1" ht="43.5" customHeight="1" thickTop="1" thickBot="1" x14ac:dyDescent="0.3">
      <c r="A5" s="131" t="s">
        <v>98</v>
      </c>
      <c r="B5" s="131"/>
      <c r="C5" s="131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1"/>
      <c r="B6" s="131"/>
      <c r="C6" s="131"/>
      <c r="D6" s="81">
        <f>Projects!N5</f>
        <v>8213.5090000000018</v>
      </c>
      <c r="E6" s="81">
        <f>Projects!O5</f>
        <v>4925.24</v>
      </c>
      <c r="F6" s="82">
        <f>E6/D6</f>
        <v>0.59965113570825801</v>
      </c>
      <c r="G6" s="81">
        <f>Projects!Q5</f>
        <v>2690.9459999999999</v>
      </c>
      <c r="H6" s="82">
        <f>G6/D6</f>
        <v>0.3276244051111406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2" t="s">
        <v>97</v>
      </c>
      <c r="B28" s="133"/>
      <c r="C28" s="133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4" t="s">
        <v>84</v>
      </c>
      <c r="B29" s="135"/>
      <c r="C29" s="135"/>
      <c r="D29" s="89">
        <f>Projects!N42</f>
        <v>2223.6099999999997</v>
      </c>
      <c r="E29" s="89">
        <f>Projects!O42</f>
        <v>764.77299999999991</v>
      </c>
      <c r="F29" s="90">
        <f>E29/D29</f>
        <v>0.34393306380165589</v>
      </c>
      <c r="G29" s="89">
        <f>Projects!Q42</f>
        <v>504.00700000000006</v>
      </c>
      <c r="H29" s="90">
        <f>G29/D29</f>
        <v>0.22666159983090567</v>
      </c>
      <c r="I29" s="75"/>
      <c r="J29" s="75"/>
      <c r="M29" s="77"/>
    </row>
    <row r="30" spans="1:13" s="76" customFormat="1" ht="26.25" customHeight="1" thickBot="1" x14ac:dyDescent="0.3">
      <c r="A30" s="134" t="s">
        <v>85</v>
      </c>
      <c r="B30" s="135"/>
      <c r="C30" s="135"/>
      <c r="D30" s="89">
        <f>Projects!N5-'Total &amp; Graph'!D29</f>
        <v>5989.8990000000022</v>
      </c>
      <c r="E30" s="89">
        <f>Projects!O5-'Total &amp; Graph'!E29</f>
        <v>4160.4669999999996</v>
      </c>
      <c r="F30" s="90">
        <f>E30/D30</f>
        <v>0.69458049292650814</v>
      </c>
      <c r="G30" s="89">
        <f>Projects!Q5-'Total &amp; Graph'!G29</f>
        <v>2186.9389999999999</v>
      </c>
      <c r="H30" s="90">
        <f>G30/D30</f>
        <v>0.3651044867367545</v>
      </c>
      <c r="I30" s="75"/>
      <c r="J30" s="75"/>
      <c r="M30" s="77"/>
    </row>
    <row r="31" spans="1:13" s="76" customFormat="1" ht="26.25" customHeight="1" thickBot="1" x14ac:dyDescent="0.3">
      <c r="A31" s="136" t="s">
        <v>86</v>
      </c>
      <c r="B31" s="137"/>
      <c r="C31" s="137"/>
      <c r="D31" s="102">
        <f>SUM(D29:D30)</f>
        <v>8213.5090000000018</v>
      </c>
      <c r="E31" s="102">
        <f>SUM(E29:E30)</f>
        <v>4925.24</v>
      </c>
      <c r="F31" s="103">
        <f>E31/D31</f>
        <v>0.59965113570825801</v>
      </c>
      <c r="G31" s="102">
        <f>SUM(G29:G30)</f>
        <v>2690.9459999999999</v>
      </c>
      <c r="H31" s="103">
        <f>G31/D31</f>
        <v>0.3276244051111406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2019-06-29T11:01:48Z</cp:lastPrinted>
  <dcterms:created xsi:type="dcterms:W3CDTF">2016-04-23T16:18:20Z</dcterms:created>
  <dcterms:modified xsi:type="dcterms:W3CDTF">2019-10-20T05:58:48Z</dcterms:modified>
</cp:coreProperties>
</file>